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365" tabRatio="907" firstSheet="5" activeTab="17"/>
  </bookViews>
  <sheets>
    <sheet name="Алекс." sheetId="1" r:id="rId1"/>
    <sheet name="Арж" sheetId="2" r:id="rId2"/>
    <sheet name="Бабин" sheetId="3" r:id="rId3"/>
    <sheet name="Кр.Ок" sheetId="4" r:id="rId4"/>
    <sheet name="Ларин" sheetId="5" r:id="rId5"/>
    <sheet name="Покл" sheetId="6" r:id="rId6"/>
    <sheet name="Речк" sheetId="7" r:id="rId7"/>
    <sheet name="Ряб" sheetId="8" r:id="rId8"/>
    <sheet name="Сам" sheetId="9" r:id="rId9"/>
    <sheet name="Солон" sheetId="10" r:id="rId10"/>
    <sheet name="Стеж" sheetId="11" r:id="rId11"/>
    <sheet name="Трехл" sheetId="12" r:id="rId12"/>
    <sheet name="Буз" sheetId="13" r:id="rId13"/>
    <sheet name="Шараш" sheetId="14" r:id="rId14"/>
    <sheet name="Ямин" sheetId="15" r:id="rId15"/>
    <sheet name="Свод с.п." sheetId="16" r:id="rId16"/>
    <sheet name="Райбюд. Табл. № 5" sheetId="17" r:id="rId17"/>
    <sheet name="Конс. бюд. табл. № 13" sheetId="18" r:id="rId18"/>
    <sheet name="Лист1" sheetId="19" r:id="rId19"/>
  </sheets>
  <definedNames>
    <definedName name="_xlnm.Print_Area" localSheetId="2">'Бабин'!$A$1:$F$63</definedName>
    <definedName name="_xlnm.Print_Area" localSheetId="17">'Конс. бюд. табл. № 13'!$A$1:$K$135</definedName>
    <definedName name="_xlnm.Print_Area" localSheetId="16">'Райбюд. Табл. № 5'!$A$1:$E$107</definedName>
  </definedNames>
  <calcPr fullCalcOnLoad="1"/>
</workbook>
</file>

<file path=xl/sharedStrings.xml><?xml version="1.0" encoding="utf-8"?>
<sst xmlns="http://schemas.openxmlformats.org/spreadsheetml/2006/main" count="2320" uniqueCount="473">
  <si>
    <t>Субвенции на предоставление мер социальной поддержки по оплате жилого помещения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</si>
  <si>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</si>
  <si>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</si>
  <si>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</si>
  <si>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передачу полномочий Волгоградской области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</si>
  <si>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и осуществлению деятельности по опеке и попечительству"</t>
  </si>
  <si>
    <t xml:space="preserve">бюджета Алексеевского  сельского поселения на 2017 год и </t>
  </si>
  <si>
    <t>на плановый период 2018- 2019 годов".</t>
  </si>
  <si>
    <t xml:space="preserve"> от "_______"_____________________2016 г.__№_________</t>
  </si>
  <si>
    <t xml:space="preserve"> АЛЕКСЕЕВСКОГО  СЕЛЬСКОГО ПОСЕЛЕНИЯ НА 2017 ГОД И ПЛАНОВЫЙ ПЕРИОД 2018-2019 ГОДОВ</t>
  </si>
  <si>
    <t xml:space="preserve">бюджета  Аржановского  сельского поселения на 2017 год и </t>
  </si>
  <si>
    <t>АРЖАНОВСКОГО  СЕЛЬСКОГО ПОСЕЛЕНИЯ НА 2017 ГОД И ПЛАНОВЫЙ ПЕРИОД 2018 -2019 ГОДОВ</t>
  </si>
  <si>
    <t xml:space="preserve">      БОЛЬШЕБАБИНСКОГО  СЕЛЬСКОГО ПОСЕЛЕНИЯ НА 2017 ГОД И ПЛАНОВЫЙ ПЕРИОД 2018 -2019 ГОДОВ</t>
  </si>
  <si>
    <t xml:space="preserve">бюджета Большебабинского  сельского поселения на 2017 год и </t>
  </si>
  <si>
    <t>на плановый период 2018 - 2019 годов".</t>
  </si>
  <si>
    <t xml:space="preserve">       КРАСНООКТЯБРЬСКОГО СЕЛЬСКОГО ПОСЕЛЕНИЯ НА 2017 ГОД И ПЛАНОВЫЙ ПЕРИОД 2018 -2019 ГОДОВ</t>
  </si>
  <si>
    <t xml:space="preserve">бюджета Краснооктябрьскогоо  сельского поселения на 2017 год и </t>
  </si>
  <si>
    <t xml:space="preserve">      ЛАРИНСКОГО СЕЛЬСКОГО ПОСЕЛЕНИЯ НА 2017 ГОД И ПЛАНОВЫЙ ПЕРИОД 2018 -2019 ГОДОВ</t>
  </si>
  <si>
    <t xml:space="preserve">бюджета Ларинского  сельского поселения на 2017 год и </t>
  </si>
  <si>
    <t xml:space="preserve">      ПОКЛОНОВСКОГО СЕЛЬСКОГО ПОСЕЛЕНИЯ НА 2017 ГОД И ПЛАНОВЫЙ ПЕРИОД 2018-2019 ГОДОВ</t>
  </si>
  <si>
    <t xml:space="preserve">бюджета Поклоновского  сельского поселения на 2017 год и </t>
  </si>
  <si>
    <t xml:space="preserve">      РЕЧЕНСКОГО СЕЛЬСКОГО ПОСЕЛЕНИЯ НА 2017 ГОД И ПЛАНОВЫЙ ПЕРИОД 2018 -2019 ГОДОВ</t>
  </si>
  <si>
    <t xml:space="preserve">бюджета Реченского  сельского поселения на 2017 год и </t>
  </si>
  <si>
    <t xml:space="preserve">      РЯБОВСКОГО СЕЛЬСКОГО ПОСЕЛЕНИЯ НА 2017 ГОД И ПЛАНОВЫЙ ПЕРИОД 2018 -2019 ГОДОВ</t>
  </si>
  <si>
    <t xml:space="preserve">бюджета Рябовского  сельского поселения на 2017 год и </t>
  </si>
  <si>
    <t xml:space="preserve">     САМОЛШИНСКОГО СЕЛЬСКОГО ПОСЕЛЕНИЯ НА 2017 ГОД И ПЛАНОВЫЙ ПЕРИОД 2018-2019 ГОДОВ</t>
  </si>
  <si>
    <t xml:space="preserve">бюджета Самолшинского  сельского поселения на 2017 год и </t>
  </si>
  <si>
    <t xml:space="preserve">     СОЛОНЦОВСКОГО СЕЛЬСКОГО ПОСЕЛЕНИЯ НА 2017 ГОД И ПЛАНОВЫЙ ПЕРИОД 2018 -2019 ГОДОВ</t>
  </si>
  <si>
    <t xml:space="preserve">бюджета Солонцовского  сельского поселения на 2017 год и </t>
  </si>
  <si>
    <t xml:space="preserve">     СТЕЖЕНСКОГО СЕЛЬСКОГО ПОСЕЛЕНИЯ НА 2017 ГОД И ПЛАНОВЫЙ ПЕРИОД 2018-2019 ГОДОВ</t>
  </si>
  <si>
    <t xml:space="preserve">бюджета Стеженского  сельского поселения на 2017 год и </t>
  </si>
  <si>
    <t xml:space="preserve">     ТРЕХЛОЖИНСКОГО СЕЛЬСКОГО ПОСЕЛЕНИЯ НА 2017 ГОД И ПЛАНОВЫЙ ПЕРИОД 2018 -2019 ГОДОВ</t>
  </si>
  <si>
    <t xml:space="preserve">бюджета Трехложинского  сельского поселения на 2017 год и </t>
  </si>
  <si>
    <t xml:space="preserve">     УСТЬ-БУЗУЛУКСКОГО СЕЛЬСКОГО ПОСЕЛЕНИЯ НА 2017 ГОД И ПЛАНОВЫЙ ПЕРИОД 2018- 2019 ГОДОВ</t>
  </si>
  <si>
    <t xml:space="preserve">бюджета Усть-Бузулукского  сельского поселения на 2017 год и </t>
  </si>
  <si>
    <t>от  02.12.2016 г.№ 56/357</t>
  </si>
  <si>
    <t>к приложению № 1 решения                                                                                         Алексеевской районной Думы</t>
  </si>
  <si>
    <t xml:space="preserve"> от  02.12.2016  г.№ 56/357</t>
  </si>
  <si>
    <t xml:space="preserve">   ШАРАШЕНСКОГО СЕЛЬСКОГО ПОСЕЛЕНИЯ НА 2017 ГОД И ПЛАНОВЫЙ ПЕРИОД 2018 -2019 ГОДОВ</t>
  </si>
  <si>
    <t xml:space="preserve">бюджета Шарашенского  сельского поселения на 2017 год и </t>
  </si>
  <si>
    <t xml:space="preserve">   ЯМИНСКОГО СЕЛЬСКОГО ПОСЕЛЕНИЯ НА 2017 ГОД И ПЛАНОВЫЙ ПЕРИОД 2018 -2019 ГОДОВ</t>
  </si>
  <si>
    <t xml:space="preserve">бюджета Яминского  сельского поселения на 2017 год и </t>
  </si>
  <si>
    <t>В БЮДЖЕТЫ  СЕЛЬСКИХ ПОСЕЛЕНИЙ  НА  2017 И ПЛАНОВЫЙ ПЕРИОД  2018 -2019 ГОДОВ.</t>
  </si>
  <si>
    <t>177 1 16 43000 01 0000 140</t>
  </si>
  <si>
    <t>322 1 16 43000 01 0000 140</t>
  </si>
  <si>
    <t>948 1 16 43000 01 6000 140</t>
  </si>
  <si>
    <t>954 1 16 43000 01 6000 140</t>
  </si>
  <si>
    <t>000 1 16 43000 01 6000 140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</si>
  <si>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</si>
  <si>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Денежные взыскания (штрафы), установленные законами субъектов РФ за несоблюдение муниципальных правовых актов, зачисляемые в бюджеты сельских поселений</t>
  </si>
  <si>
    <t xml:space="preserve">Субсидия из областного бюджета бюджетам сельских поселений на благоустройство </t>
  </si>
  <si>
    <t xml:space="preserve">2017 г. =117884,4 -(93966,5 -144,6) /72,85 *59,85 =117884,4-77079,5 = 40804,9 * 5% = 2040,2 </t>
  </si>
  <si>
    <t>2018 г. = 118931,4  - (94377,2 - 152,7)/71,39 * 58,39 = 118931,4 - 77066,4  =41865,0 * 5% = 2093,3</t>
  </si>
  <si>
    <t>2019 г. = 120514,8 - ( 94948,6 - 164,7) /69,47 * 56,47 = 120514,8 - 77046,9 = 43467,9 * 5%= 2173,4</t>
  </si>
  <si>
    <t>Субсидии бюджетам на софинасировние капитальных вложений в объекты государственной  (муницпальной собственности), в том числе:</t>
  </si>
  <si>
    <t>000 2 02 02077 00 0000 151</t>
  </si>
  <si>
    <t>941 2 02 02077 10 0000 151</t>
  </si>
  <si>
    <t>Субсидии бюджетам сельских поселений на софинансирование капитальных вложений в объекты спортивной инфраструктуры муниципальной собственности (многофункциональные игровые площадки) в рамках развития физической культуры и спорта в Волгоградской области, которые осуществляются из местных бюджетов на 2017 год</t>
  </si>
  <si>
    <t>Субсидии бюджетам муниципальных районов Волгоградской области на комплексное обустройство объектами социальной и инженерной инфраструктуры населенных пунктов, расположенных в сельской местностина:  строительство спортивной площадки с уличными тренажерами в ст. Алексеевской по переулку Лазаренко,7</t>
  </si>
  <si>
    <t>902 2 02 03000 05 0000 151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</si>
  <si>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  по делам несовершеннолетних  и защите их прав"</t>
  </si>
  <si>
    <t>Субвенции бюджетам сельских поселений на осуществление полномочий по первичному  воинскому учету   на территориях, где отсутствуют военные комиссариаты</t>
  </si>
  <si>
    <t>Субвенции бюджетам сельских поселений 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</si>
  <si>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Субвенции бюджетам муниципальных районов  на реализацию Закона Волгоградской области от 02 декабря 2008 г. №1792-ОД "О наделении органов местного самоуправления муниципальных образований в Волгоградской области государственными полномочиями по   организационному обеспечению деятельности территориальных административных комиссий"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</si>
  <si>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  по делам несовершеннолетних  и защите их прав"</t>
  </si>
  <si>
    <t>Таблица № 18</t>
  </si>
  <si>
    <t>000 1 16 25000 00 0000 140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</si>
  <si>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</si>
  <si>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 в соответствии с Законом Волгоградской области от 04 октября 2013 г. "118-ОД "Об образовании в Волгоградской области", в том числе:</t>
  </si>
  <si>
    <t>Субвенции на реализацию социальных гарантий, установленных Законом Волгоградской области от 26 ноября 2004г. № 964-ОД «О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области»</t>
  </si>
  <si>
    <t>000 2 02 03000 05 0000 151</t>
  </si>
  <si>
    <t>Иные 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</si>
  <si>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</si>
  <si>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</si>
  <si>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</si>
  <si>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 xml:space="preserve">902 2 02 04012 05 0000 151 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</si>
  <si>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</si>
  <si>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</si>
  <si>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182 1 05 03010 01 0000 110</t>
  </si>
  <si>
    <t>Межбюджетные трансферты, передаваемые  бюджету муниципального района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</si>
  <si>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902 2 02 04014 05 0000 151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</si>
  <si>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</si>
  <si>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</si>
  <si>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</si>
  <si>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</si>
  <si>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</si>
  <si>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</si>
  <si>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</si>
  <si>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</si>
  <si>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</si>
  <si>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</si>
  <si>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</si>
  <si>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</si>
  <si>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</si>
  <si>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</si>
  <si>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</si>
  <si>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</si>
  <si>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</si>
  <si>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</si>
  <si>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</si>
  <si>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</si>
  <si>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</si>
  <si>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</si>
  <si>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</si>
  <si>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(тыс. руб.)</t>
  </si>
  <si>
    <t>000 1 13 00000 00 0000 000</t>
  </si>
  <si>
    <t>000 2 00 00000 00 0000 000</t>
  </si>
  <si>
    <t>000 2 02 03000 00 0000 151</t>
  </si>
  <si>
    <t>в том числе:</t>
  </si>
  <si>
    <t>000 2 02 02000 00 0000 151</t>
  </si>
  <si>
    <t>000 2 02 02077 05 0000 151</t>
  </si>
  <si>
    <t>000 2 02 02999 05 0000 151</t>
  </si>
  <si>
    <t>ИТОГО ДОХОДОВ:</t>
  </si>
  <si>
    <t xml:space="preserve">ОБЪЕМ ПОСТУПЛЕНИЯ ДОХОДОВ ПО ОСНОВНЫМ ИСТОЧНИКАМ </t>
  </si>
  <si>
    <t xml:space="preserve">к приложению №1 Решения </t>
  </si>
  <si>
    <t xml:space="preserve">Таблица № 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</si>
  <si>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</si>
  <si>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</si>
  <si>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</si>
  <si>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обектам налогообложени, расположенным в границах поселений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</si>
  <si>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</si>
  <si>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</si>
  <si>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</si>
  <si>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</si>
  <si>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</si>
  <si>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</si>
  <si>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ПРИБЫЛЬ, ДОХОДЫ</t>
  </si>
  <si>
    <t>НАЛОГИ НА СОВОКУПНЫЙ ДОХОД</t>
  </si>
  <si>
    <t>НАЛОГИ НА ИМУЩЕСТВО</t>
  </si>
  <si>
    <t>182 1 05 03000 01 0000 110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</si>
  <si>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</si>
  <si>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</si>
  <si>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941 1 13 01995 10 0000 130</t>
  </si>
  <si>
    <t>000 1 13 01990 00 0000 130</t>
  </si>
  <si>
    <t>Прочие доходы от компенсации затрат государтсва</t>
  </si>
  <si>
    <t>000 1 13 02990 00 0000 130</t>
  </si>
  <si>
    <t>000    1 14 06000 00 0000 430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</si>
  <si>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</si>
  <si>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</si>
  <si>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</si>
  <si>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000 2 02  01001 00 0000 151</t>
  </si>
  <si>
    <t xml:space="preserve">Прочие субсидии </t>
  </si>
  <si>
    <t>Субвенции бюджетам  на осуществление первичного воинского учета на территориях, где отсутствуют военные комиссариаты</t>
  </si>
  <si>
    <t>000 2 02 03015 00 0000 151</t>
  </si>
  <si>
    <t>000 2 02 03024 00 0000 151</t>
  </si>
  <si>
    <t xml:space="preserve">Думы Алексеевского сельского поселения "Об утверждении   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</si>
  <si>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</si>
  <si>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</si>
  <si>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</si>
  <si>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</si>
  <si>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</si>
  <si>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</si>
  <si>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902 2 02 04025 05 0000 151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</si>
  <si>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</si>
  <si>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</si>
  <si>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</si>
  <si>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</si>
  <si>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</si>
  <si>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</si>
  <si>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</si>
  <si>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</si>
  <si>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</si>
  <si>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</si>
  <si>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</si>
  <si>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</si>
  <si>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</si>
  <si>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</si>
  <si>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</si>
  <si>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</si>
  <si>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</si>
  <si>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</si>
  <si>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</si>
  <si>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950 1 13 02995 10 0000 130</t>
  </si>
  <si>
    <t>000 1 08 04020 00 0000 110</t>
  </si>
  <si>
    <t>Государственная пошлина за совершение нотариальных действий</t>
  </si>
  <si>
    <t>954 1 08 04020 01 0000 110</t>
  </si>
  <si>
    <t>000 1 08 04020 01 0000 110</t>
  </si>
  <si>
    <t>954 1 13 01995 10 0000 130</t>
  </si>
  <si>
    <t>000 1 14 02053 10 0000 410</t>
  </si>
  <si>
    <t>954 1 14 02053 10 0000 410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</si>
  <si>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</si>
  <si>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</si>
  <si>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000 1 11 05010 00 0000 120</t>
  </si>
  <si>
    <t>902 1 13 01995 05 0000 130</t>
  </si>
  <si>
    <t>Прочие доходы от оказания платных услуг получателями средств бюджетов муниципальных районов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</si>
  <si>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</si>
  <si>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</si>
  <si>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</si>
  <si>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</si>
  <si>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 за нарушение в области охраны окружающей среды</t>
  </si>
  <si>
    <t xml:space="preserve">Денежные взыскания (штрафы)  за нарушение земельного  законодательства </t>
  </si>
  <si>
    <t>941 1 13 02995 10 0000 130</t>
  </si>
  <si>
    <t xml:space="preserve">в бюджет района </t>
  </si>
  <si>
    <t>в бюджеты сельских поселений</t>
  </si>
  <si>
    <t>СВОД</t>
  </si>
  <si>
    <t xml:space="preserve">ОБЪЕМОВ ПОСТУПЛЕНИЯ ДОХОДОВ ПО ОСНОВНЫМ ИСТОЧНИКАМ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</si>
  <si>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</si>
  <si>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Думы Аржановского сельского поселения "Об утверждении   </t>
  </si>
  <si>
    <t xml:space="preserve">Думы Большебабинского сельского поселения "Об утверждении   </t>
  </si>
  <si>
    <t xml:space="preserve">Думы Краснооктябрьскогоо сельского поселения "Об утверждении   </t>
  </si>
  <si>
    <t xml:space="preserve">Думы Ларинского сельского поселения "Об утверждении   </t>
  </si>
  <si>
    <t xml:space="preserve">Думы Поклоновского сельского поселения "Об утверждении   </t>
  </si>
  <si>
    <t xml:space="preserve">Думы Реченского  сельского поселения "Об утверждении   </t>
  </si>
  <si>
    <t xml:space="preserve">Думы Рябовскогоо сельского поселения "Об утверждении   </t>
  </si>
  <si>
    <t xml:space="preserve">Думы Самолшинского сельского поселения "Об утверждении   </t>
  </si>
  <si>
    <t xml:space="preserve">Думы Солонцовского сельского поселения "Об утверждении   </t>
  </si>
  <si>
    <t xml:space="preserve">Думы Стеженского сельского поселения "Об утверждении   </t>
  </si>
  <si>
    <t xml:space="preserve">Думы Трехложинского сельского поселения "Об утверждении   </t>
  </si>
  <si>
    <t xml:space="preserve">Думы Усть-Бузулукского сельского поселения "Об утверждении   </t>
  </si>
  <si>
    <t xml:space="preserve">Думы Шарашенского сельского поселения "Об утверждении   </t>
  </si>
  <si>
    <t xml:space="preserve">Думы Яминского сельского поселения "Об утверждении   </t>
  </si>
  <si>
    <t>942 1 11 05035 10 0000 120</t>
  </si>
  <si>
    <t>943 1 11 05035 10 0000 120</t>
  </si>
  <si>
    <t>944 1 11 05035 10 0000 120</t>
  </si>
  <si>
    <t>945 1 11 05035 10 0000 120</t>
  </si>
  <si>
    <t>946 1 11 05035 10 0000 120</t>
  </si>
  <si>
    <t>948 1 11 05035 10 0000 120</t>
  </si>
  <si>
    <t>947 1 11 05035 10 0000 120</t>
  </si>
  <si>
    <t>949 1 11 05035 10 0000 120</t>
  </si>
  <si>
    <t>950 1 11 05035 10 0000 120</t>
  </si>
  <si>
    <t>951 1 11 05035 10 0000 120</t>
  </si>
  <si>
    <t>952 1 11 05035 10 0000 120</t>
  </si>
  <si>
    <t>954 1 11 05035 10 0000 120</t>
  </si>
  <si>
    <t>953 1 11 05035 10 0000 120</t>
  </si>
  <si>
    <t>955 1 11 05035 10 0000 120</t>
  </si>
  <si>
    <t>942 2 02 02999 10 0000 151</t>
  </si>
  <si>
    <t>943 2 02 02999 10 0000 151</t>
  </si>
  <si>
    <t>944 2 02 02999 10 0000 151</t>
  </si>
  <si>
    <t>945 2 02 02999 10 0000 151</t>
  </si>
  <si>
    <t>946 2 02 02999 10 0000 151</t>
  </si>
  <si>
    <t>948 2 02 02999 10 0000 151</t>
  </si>
  <si>
    <t>947 2 02 02999 10 0000 151</t>
  </si>
  <si>
    <t>949 2 02 02999 10 0000 151</t>
  </si>
  <si>
    <t>950 2 02 02999 10 0000 151</t>
  </si>
  <si>
    <t>951 2 02 02999 10 0000 151</t>
  </si>
  <si>
    <t>952 2 02 02999 10 0000 151</t>
  </si>
  <si>
    <t>954 2 02 02999 10 0000 151</t>
  </si>
  <si>
    <t>953 2 02 02999 10 0000 151</t>
  </si>
  <si>
    <t>942 2 02 03015 10 0000 151</t>
  </si>
  <si>
    <t>942 2 02 03024 10 0000 151</t>
  </si>
  <si>
    <t>943 2 02 03015 10 0000 151</t>
  </si>
  <si>
    <t>943 2 02 03024 10 0000 151</t>
  </si>
  <si>
    <t>944 2 02 03015 10 0000 151</t>
  </si>
  <si>
    <t>944 2 02 03024 10 0000 151</t>
  </si>
  <si>
    <t>945 2 02 03015 10 0000 151</t>
  </si>
  <si>
    <t>945 2 02 03024 10 0000 151</t>
  </si>
  <si>
    <t>946 2 02 03015 10 0000 151</t>
  </si>
  <si>
    <t>946 2 02 03024 10 0000 151</t>
  </si>
  <si>
    <t>948 2 02 03015 10 0000 151</t>
  </si>
  <si>
    <t>948 2 02 03024 10 0000 151</t>
  </si>
  <si>
    <t>947 2 02 03015 10 0000 151</t>
  </si>
  <si>
    <t>947 2 02 03024 10 0000 151</t>
  </si>
  <si>
    <t>949 2 02 03015 10 0000 151</t>
  </si>
  <si>
    <t>949 2 02 03024 10 0000 151</t>
  </si>
  <si>
    <t>950 2 02 03015 10 0000 151</t>
  </si>
  <si>
    <t>950 2 02 03024 10 0000 151</t>
  </si>
  <si>
    <t>951 2 02 03015 10 0000 151</t>
  </si>
  <si>
    <t>951 2 02 03024 10 0000 151</t>
  </si>
  <si>
    <t>952 2 02 03015 10 0000 151</t>
  </si>
  <si>
    <t>952 2 02 03024 10 0000 151</t>
  </si>
  <si>
    <t>954 2 02 03015 10 0000 151</t>
  </si>
  <si>
    <t>954 2 02 03024 10 0000 151</t>
  </si>
  <si>
    <t>953 2 02 03015 10 0000 151</t>
  </si>
  <si>
    <t>953 2 02 03024 10 0000 151</t>
  </si>
  <si>
    <t>ОБЪЕМ ПОСТУПЛЕНИЯ ДОХОДОВ ПО ОСНОВНЫМ ИСТОЧНИКАМ В БЮДЖЕТ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</si>
  <si>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</si>
  <si>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</si>
  <si>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</si>
  <si>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</si>
  <si>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</si>
  <si>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941 1 11 05035 10 0000 120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</si>
  <si>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</si>
  <si>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</si>
  <si>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</si>
  <si>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</si>
  <si>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</si>
  <si>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</si>
  <si>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</si>
  <si>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</si>
  <si>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</si>
  <si>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Дотации бюджетам поселений на выравнивание бюджетной обеспеченности</t>
  </si>
  <si>
    <t>941 2 02 01001 10 0000 151</t>
  </si>
  <si>
    <t>941 2 02 03015 10 0000 151</t>
  </si>
  <si>
    <t>941 2 02 03024 10 0000 151</t>
  </si>
  <si>
    <t>Прочие субсидии , в том числе:</t>
  </si>
  <si>
    <t>000 2 02 02999 00 0000 151</t>
  </si>
  <si>
    <t>941 2 02 02999 10 0000 151</t>
  </si>
  <si>
    <t>000 2 02 04000 00 0000 151</t>
  </si>
  <si>
    <t>ДОХОДЫ ОТ ПРОДАЖИ МАТЕРИАЛЬНЫХ И НЕМАТЕРИАЛЬНЫХ АКТИВОВ</t>
  </si>
  <si>
    <t>ОБЪЕМ ПОСТУПЛЕНИЯ ДОХОДОВ ПО ОСНОВНЫМ ИСТОЧНИКАМ</t>
  </si>
  <si>
    <t>182 1 08 03010 01 0000 110</t>
  </si>
  <si>
    <t>902 1 11 01050 05 0000 120</t>
  </si>
  <si>
    <t>902 1 14 06013 10 0000 430</t>
  </si>
  <si>
    <t>000 1 11 05020 00 0000 120</t>
  </si>
  <si>
    <t>902 1 11 05025 05 0000 120</t>
  </si>
  <si>
    <t>902 1 11 05035 05 0000 120</t>
  </si>
  <si>
    <t>902 1 11 07015 05 0000 120</t>
  </si>
  <si>
    <t>182 1 16 03030 01 0000 140</t>
  </si>
  <si>
    <t>814 1 16 25050 01 0000 140</t>
  </si>
  <si>
    <t>188 1 16 90050 05 0000 140</t>
  </si>
  <si>
    <t>806 1 16 90050 05 0000 140</t>
  </si>
  <si>
    <t>823 1 16 90050 05 0000 140</t>
  </si>
  <si>
    <t>902 1 16 90050 05 0000 140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</si>
  <si>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</si>
  <si>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</si>
  <si>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</si>
  <si>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902 2 02 01001 05 0000 151</t>
  </si>
  <si>
    <t>902 2 02 03024 05  0000 151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</si>
  <si>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муниципальным  районам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</si>
  <si>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</si>
  <si>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000 1 11 05013 00 0000 120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</si>
  <si>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</si>
  <si>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</si>
  <si>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</si>
  <si>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945 1 13 01995 10 0000 130</t>
  </si>
  <si>
    <t>Прочие доходы от оказания платных услуг (работ) получателями средств бюджетов поселений</t>
  </si>
  <si>
    <t>944 1 13 02995 10 0000 130</t>
  </si>
  <si>
    <t>Прочие доходы от компенсации затрат бюджетов поселений</t>
  </si>
  <si>
    <t>000 1 13 01995 10 0000 130</t>
  </si>
  <si>
    <t>000 1 13 02995 10 0000 130</t>
  </si>
  <si>
    <t>902 2 02 03003 05 0000 151</t>
  </si>
  <si>
    <t>902 2 02 03024 05 0000 151</t>
  </si>
  <si>
    <t xml:space="preserve"> на выплату пособий по опеке и попечительству</t>
  </si>
  <si>
    <t>902 2 02 03027 05 0000 151</t>
  </si>
  <si>
    <t>902 2 02 03022 05 0000 151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</si>
  <si>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</si>
  <si>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учереждений ( за исключением имущества муниципальных бюджетных и автономных учереждений)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</si>
  <si>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</si>
  <si>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</si>
  <si>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902 2 02 03024  05 0000 151</t>
  </si>
  <si>
    <t>902 2 02 03029 05 0000 151</t>
  </si>
  <si>
    <t>902 2 02 03024 05 0000 151 </t>
  </si>
  <si>
    <t>902 2 02 02077 05 0000 151</t>
  </si>
  <si>
    <t>902 2 02 02999 05 0000 151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</si>
  <si>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</si>
  <si>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</si>
  <si>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</si>
  <si>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</si>
  <si>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</si>
  <si>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</si>
  <si>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</si>
  <si>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048 1 12 01040 01 0000 120</t>
  </si>
  <si>
    <t>321 1 16 25060 01 0000 140</t>
  </si>
  <si>
    <t>Дотации бюджетам муницпальных районов  на выравнивание бюджетной обеспеченности</t>
  </si>
  <si>
    <t>000 2 02 03024 05  0000 151</t>
  </si>
  <si>
    <t>000 2 02 01001 10 0000 151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</si>
  <si>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</si>
  <si>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</si>
  <si>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</si>
  <si>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Прочие поступления от денежных взысканий (штрафов) и иных сумм в возмещение ущерба, зачисляемые в бюджеты  муниципальных районов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</si>
  <si>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</si>
  <si>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Прочие доходы от оказания платных услуг (работ)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</si>
  <si>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</si>
  <si>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</si>
  <si>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</si>
  <si>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000 202 02999 10 0000 151</t>
  </si>
  <si>
    <t>Таблица № 5</t>
  </si>
  <si>
    <t>Субсидия из областного бюджета бюджетам сельских поселений на обеспечение сбалансированности местных бюджетов</t>
  </si>
  <si>
    <t>2017 год</t>
  </si>
  <si>
    <t>942 2 02 01001 10 0000 151</t>
  </si>
  <si>
    <t>943 2 02 01001 10 0000 151</t>
  </si>
  <si>
    <t>944 2 02 01001 10 0000 151</t>
  </si>
  <si>
    <t>945 2 02 01001 10 0000 151</t>
  </si>
  <si>
    <t>946 2 02 01001 10 0000 151</t>
  </si>
  <si>
    <t>948 2 02 01001 10 0000 151</t>
  </si>
  <si>
    <t>947 2 02 01001 10 0000 151</t>
  </si>
  <si>
    <t>949 2 02 01001 10 0000 151</t>
  </si>
  <si>
    <t>950 2 02 01001 10 0000 151</t>
  </si>
  <si>
    <t>951 2 02 01001 10 0000 151</t>
  </si>
  <si>
    <t>952 2 02 01001 10 0000 151</t>
  </si>
  <si>
    <t>954 2 02 01001 10 0000 151</t>
  </si>
  <si>
    <t>953 2 02 01001 10 0000 151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</si>
  <si>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</si>
  <si>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реализацию Закона Волгоградской области от 12 декабря 2005 г. N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</si>
  <si>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Субвенции на предоставление субсидий гражданам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</si>
  <si>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на реализацию Закона Волгоградской области от 13 августа 2007 г. "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</si>
  <si>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осуществление образовательного процесса муниципальными общеобразовательными организациями</t>
  </si>
  <si>
    <t>осуществление общеобразовательного процесса муниципальными дошкольными образовательными организациями</t>
  </si>
  <si>
    <t>902 2 02 03015 10 0000 151</t>
  </si>
  <si>
    <t>902 2 02 03024 10 0000 151</t>
  </si>
  <si>
    <t xml:space="preserve">             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</si>
  <si>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</si>
  <si>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</si>
  <si>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</si>
  <si>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Субсидия на обеспечение сбалансированности  бюджетов муниципальных районов</t>
  </si>
  <si>
    <t>000 1 16 43000 01 0000 140</t>
  </si>
  <si>
    <t>814 1 16 90050 05 0000 140</t>
  </si>
  <si>
    <t>Дефицит</t>
  </si>
  <si>
    <t>(т.р.)</t>
  </si>
  <si>
    <t>100 1 03 02230 01 0000 110</t>
  </si>
  <si>
    <t>100 1 03 02240 01 0000 110</t>
  </si>
  <si>
    <t>100 1 03 02250 01 0000 110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</si>
  <si>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</si>
  <si>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</si>
  <si>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</si>
  <si>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</si>
  <si>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</si>
  <si>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</si>
  <si>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</si>
  <si>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</si>
  <si>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</si>
  <si>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</si>
  <si>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</si>
  <si>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</si>
  <si>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</si>
  <si>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</si>
  <si>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 xml:space="preserve">Земельный налог с организаций </t>
  </si>
  <si>
    <t>182 1 06 06033 10 0000 110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</si>
  <si>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</si>
  <si>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</si>
  <si>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</si>
  <si>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</si>
  <si>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</si>
  <si>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на реализацию Закона Волгоградской области от 15 ноября 2007 г. N 1557-ОД "О наделении органов местного самоуправления отдельными государственными полномочиями Волгоградской области по организации   и осуществлению деятельности по опеке и попечительству"</t>
  </si>
  <si>
    <t>188 1 16 43000 01 0000 140</t>
  </si>
  <si>
    <t xml:space="preserve"> </t>
  </si>
  <si>
    <t>2018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</si>
  <si>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</si>
  <si>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000 202 04014 10 0000 151</t>
  </si>
  <si>
    <t>941 202 04014 10 0000 151</t>
  </si>
  <si>
    <t>942 202 04014 10 0000 151</t>
  </si>
  <si>
    <t>943 202 04014 10 0000 151</t>
  </si>
  <si>
    <t>944 202 04014 10 0000 151</t>
  </si>
  <si>
    <t>945 202 04014 10 0000 151</t>
  </si>
  <si>
    <t>946 202 04014 10 0000 151</t>
  </si>
  <si>
    <t>948 202 04014 10 0000 151</t>
  </si>
  <si>
    <t>947 202 04014 10 0000 151</t>
  </si>
  <si>
    <t>949 202 04014 10 0000 151</t>
  </si>
  <si>
    <t>950 202 04014 10 0000 151</t>
  </si>
  <si>
    <t>951 202 04014 10 0000 151</t>
  </si>
  <si>
    <t>952 202 04014 10 0000 151</t>
  </si>
  <si>
    <t>954 202 04014 10 0000 151</t>
  </si>
  <si>
    <t>953 202 04014 10 0000 151</t>
  </si>
  <si>
    <t>955 202 04014 10 0000 151</t>
  </si>
  <si>
    <t>955 2 02 01001 10 0000 151</t>
  </si>
  <si>
    <t>955 2 02 02999 10 0000 151</t>
  </si>
  <si>
    <t>955 2 02 03015 10 0000 151</t>
  </si>
  <si>
    <t>955 2 02 03024 10 0000 151</t>
  </si>
  <si>
    <t>948 1 08 04020 01 0000 110</t>
  </si>
  <si>
    <t>Прочие межбюджетные трансферты передаваемые бюджетам поселений</t>
  </si>
  <si>
    <t>941 202 04999 10 0000 151</t>
  </si>
  <si>
    <t>000 202 04000 00 0000 151</t>
  </si>
  <si>
    <t>Иные межбюджетные трансферты</t>
  </si>
  <si>
    <t>000 2 02 02999 10 0000 151</t>
  </si>
  <si>
    <t>000 2 02 03015 10 0000 151</t>
  </si>
  <si>
    <t>000 2 02 03024 10 0000 151</t>
  </si>
  <si>
    <t>000 202 04999 10 0000 151</t>
  </si>
  <si>
    <t>942 202 04999 10 0000 151</t>
  </si>
  <si>
    <t>943 202 04999 10 0000 151</t>
  </si>
  <si>
    <t>944 202 04999 10 0000 151</t>
  </si>
  <si>
    <t>945 202 04999 10 0000 151</t>
  </si>
  <si>
    <t>946 202 04999 10 0000 151</t>
  </si>
  <si>
    <t>948 202 04999 10 0000 151</t>
  </si>
  <si>
    <t>947 202 04999 10 0000 151</t>
  </si>
  <si>
    <t>949 202 04999 10 0000 151</t>
  </si>
  <si>
    <t>950 202 04999 10 0000 151</t>
  </si>
  <si>
    <t>951 202 04999 10 0000 151</t>
  </si>
  <si>
    <t>952 202 04999 10 0000 151</t>
  </si>
  <si>
    <t>954 202 04999 10 0000 151</t>
  </si>
  <si>
    <t>953 202 04999 10 0000 151</t>
  </si>
  <si>
    <t>955 202 04999 10 0000 151</t>
  </si>
  <si>
    <t>945 1 14 02053 10 0000 410</t>
  </si>
  <si>
    <t>В БЮДЖЕТ АЛЕКСЕЕВСКОГО МУНИЦИПАЛЬНОГО РАЙОНА НА 2017 И ПЛАНОВЫЙ ПЕРИОД 2018-2019 ГОДОВ.</t>
  </si>
  <si>
    <t>2019 год</t>
  </si>
  <si>
    <t>В КОНСОЛИДИРОВАННЫЙ БЮДЖЕТ АЛЕКСЕЕВСКОГО МУНИЦИПАЛЬНОГО РАЙОНА НА 2017-2019 ГОДЫ.</t>
  </si>
  <si>
    <t xml:space="preserve">Всего в консолиди-рованный бюджет  в 2017 году </t>
  </si>
  <si>
    <t xml:space="preserve">Всего в консолиди-рованный бюджет в 2018 году </t>
  </si>
  <si>
    <t>Всего в консолиди-рованный бюджет  в 2019 году</t>
  </si>
  <si>
    <t>72,85%   /59,85%</t>
  </si>
  <si>
    <t>71,39%/ 58,39%</t>
  </si>
  <si>
    <t>69,47%/   56,47%</t>
  </si>
  <si>
    <t xml:space="preserve">Субвенции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государтсвенную регистрацию актов гражданского состояния  </t>
  </si>
  <si>
    <t xml:space="preserve">на вознаграждение за труд приемным родителям (патронатному воспитателю) и предоставление им мер социальной поддержки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</si>
</sst>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?"/>
    <numFmt numFmtId="179" formatCode="0.000"/>
    <numFmt numFmtId="180" formatCode="#,##0.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b/>
      <sz val="9.5"/>
      <name val="Times New Roman"/>
      <family val="1"/>
    </font>
    <font>
      <sz val="14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2" fontId="19" fillId="24" borderId="10" xfId="0" applyNumberFormat="1" applyFont="1" applyFill="1" applyBorder="1" applyAlignment="1">
      <alignment horizontal="right"/>
    </xf>
    <xf numFmtId="172" fontId="13" fillId="24" borderId="10" xfId="0" applyNumberFormat="1" applyFont="1" applyFill="1" applyBorder="1" applyAlignment="1">
      <alignment horizontal="righ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wrapText="1"/>
    </xf>
    <xf numFmtId="172" fontId="19" fillId="24" borderId="10" xfId="0" applyNumberFormat="1" applyFont="1" applyFill="1" applyBorder="1" applyAlignment="1">
      <alignment horizontal="right" wrapText="1"/>
    </xf>
    <xf numFmtId="177" fontId="13" fillId="24" borderId="10" xfId="0" applyNumberFormat="1" applyFont="1" applyFill="1" applyBorder="1" applyAlignment="1">
      <alignment horizontal="right"/>
    </xf>
    <xf numFmtId="172" fontId="13" fillId="24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13" fillId="0" borderId="10" xfId="0" applyNumberFormat="1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172" fontId="19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172" fontId="19" fillId="24" borderId="10" xfId="0" applyNumberFormat="1" applyFont="1" applyFill="1" applyBorder="1" applyAlignment="1">
      <alignment/>
    </xf>
    <xf numFmtId="172" fontId="13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172" fontId="13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72" fontId="13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172" fontId="1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>
      <alignment horizontal="justify" wrapText="1"/>
    </xf>
    <xf numFmtId="0" fontId="15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6" fillId="24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14" fillId="24" borderId="10" xfId="0" applyFont="1" applyFill="1" applyBorder="1" applyAlignment="1">
      <alignment wrapText="1"/>
    </xf>
    <xf numFmtId="172" fontId="19" fillId="24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wrapText="1"/>
    </xf>
    <xf numFmtId="0" fontId="16" fillId="0" borderId="10" xfId="0" applyFont="1" applyBorder="1" applyAlignment="1">
      <alignment horizontal="center" wrapText="1"/>
    </xf>
    <xf numFmtId="0" fontId="24" fillId="24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16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left" wrapText="1"/>
    </xf>
    <xf numFmtId="0" fontId="18" fillId="24" borderId="10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18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53" applyNumberFormat="1" applyFont="1" applyFill="1" applyBorder="1" applyAlignment="1" applyProtection="1">
      <alignment vertical="center" wrapText="1"/>
      <protection locked="0"/>
    </xf>
    <xf numFmtId="0" fontId="18" fillId="0" borderId="12" xfId="53" applyNumberFormat="1" applyFont="1" applyFill="1" applyBorder="1" applyAlignment="1" applyProtection="1">
      <alignment vertical="center" wrapText="1"/>
      <protection locked="0"/>
    </xf>
    <xf numFmtId="0" fontId="16" fillId="24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172" fontId="19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4" fillId="0" borderId="10" xfId="0" applyNumberFormat="1" applyFont="1" applyBorder="1" applyAlignment="1" applyProtection="1">
      <alignment horizontal="center"/>
      <protection/>
    </xf>
    <xf numFmtId="0" fontId="16" fillId="24" borderId="10" xfId="0" applyFont="1" applyFill="1" applyBorder="1" applyAlignment="1">
      <alignment vertical="center" wrapText="1" readingOrder="1"/>
    </xf>
    <xf numFmtId="0" fontId="14" fillId="24" borderId="10" xfId="0" applyFont="1" applyFill="1" applyBorder="1" applyAlignment="1">
      <alignment vertical="center" wrapText="1" readingOrder="1"/>
    </xf>
    <xf numFmtId="0" fontId="24" fillId="0" borderId="10" xfId="0" applyFont="1" applyBorder="1" applyAlignment="1">
      <alignment vertical="center" wrapText="1" readingOrder="1"/>
    </xf>
    <xf numFmtId="0" fontId="20" fillId="0" borderId="10" xfId="0" applyFont="1" applyBorder="1" applyAlignment="1">
      <alignment vertical="center" wrapText="1" readingOrder="1"/>
    </xf>
    <xf numFmtId="0" fontId="14" fillId="0" borderId="10" xfId="0" applyFont="1" applyBorder="1" applyAlignment="1">
      <alignment vertical="center" wrapText="1" readingOrder="1"/>
    </xf>
    <xf numFmtId="0" fontId="24" fillId="24" borderId="10" xfId="0" applyFont="1" applyFill="1" applyBorder="1" applyAlignment="1">
      <alignment vertical="center" wrapText="1" readingOrder="1"/>
    </xf>
    <xf numFmtId="0" fontId="14" fillId="0" borderId="10" xfId="0" applyFont="1" applyFill="1" applyBorder="1" applyAlignment="1">
      <alignment vertical="center" wrapText="1" readingOrder="1"/>
    </xf>
    <xf numFmtId="0" fontId="24" fillId="0" borderId="10" xfId="0" applyFont="1" applyFill="1" applyBorder="1" applyAlignment="1">
      <alignment vertical="center" wrapText="1" readingOrder="1"/>
    </xf>
    <xf numFmtId="0" fontId="18" fillId="0" borderId="10" xfId="0" applyFont="1" applyBorder="1" applyAlignment="1">
      <alignment vertical="center" wrapText="1" readingOrder="1"/>
    </xf>
    <xf numFmtId="0" fontId="24" fillId="0" borderId="10" xfId="0" applyNumberFormat="1" applyFont="1" applyBorder="1" applyAlignment="1">
      <alignment vertical="center" wrapText="1" readingOrder="1"/>
    </xf>
    <xf numFmtId="0" fontId="24" fillId="0" borderId="10" xfId="0" applyNumberFormat="1" applyFont="1" applyFill="1" applyBorder="1" applyAlignment="1">
      <alignment vertical="center" wrapText="1" readingOrder="1"/>
    </xf>
    <xf numFmtId="0" fontId="18" fillId="0" borderId="10" xfId="0" applyNumberFormat="1" applyFont="1" applyFill="1" applyBorder="1" applyAlignment="1">
      <alignment vertical="center" wrapText="1" readingOrder="1"/>
    </xf>
    <xf numFmtId="0" fontId="27" fillId="24" borderId="10" xfId="0" applyFont="1" applyFill="1" applyBorder="1" applyAlignment="1">
      <alignment vertical="center" wrapText="1" readingOrder="1"/>
    </xf>
    <xf numFmtId="0" fontId="18" fillId="24" borderId="10" xfId="0" applyFont="1" applyFill="1" applyBorder="1" applyAlignment="1">
      <alignment vertical="center" wrapText="1" readingOrder="1"/>
    </xf>
    <xf numFmtId="0" fontId="20" fillId="24" borderId="10" xfId="0" applyFont="1" applyFill="1" applyBorder="1" applyAlignment="1">
      <alignment vertical="center" wrapText="1" readingOrder="1"/>
    </xf>
    <xf numFmtId="0" fontId="20" fillId="0" borderId="10" xfId="0" applyFont="1" applyFill="1" applyBorder="1" applyAlignment="1">
      <alignment vertical="center" wrapText="1" readingOrder="1"/>
    </xf>
    <xf numFmtId="0" fontId="18" fillId="0" borderId="10" xfId="0" applyFont="1" applyFill="1" applyBorder="1" applyAlignment="1">
      <alignment vertical="center" wrapText="1" readingOrder="1"/>
    </xf>
    <xf numFmtId="0" fontId="18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20" fillId="0" borderId="10" xfId="53" applyNumberFormat="1" applyFont="1" applyFill="1" applyBorder="1" applyAlignment="1" applyProtection="1">
      <alignment vertical="center" wrapText="1" readingOrder="1"/>
      <protection locked="0"/>
    </xf>
    <xf numFmtId="0" fontId="18" fillId="24" borderId="10" xfId="0" applyNumberFormat="1" applyFont="1" applyFill="1" applyBorder="1" applyAlignment="1">
      <alignment vertical="center" wrapText="1" readingOrder="1"/>
    </xf>
    <xf numFmtId="178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top" wrapText="1"/>
    </xf>
    <xf numFmtId="0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/>
    </xf>
    <xf numFmtId="0" fontId="0" fillId="0" borderId="0" xfId="0" applyAlignment="1">
      <alignment/>
    </xf>
    <xf numFmtId="0" fontId="30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49" fontId="30" fillId="0" borderId="10" xfId="0" applyNumberFormat="1" applyFont="1" applyBorder="1" applyAlignment="1" applyProtection="1">
      <alignment horizontal="center"/>
      <protection/>
    </xf>
    <xf numFmtId="0" fontId="30" fillId="0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10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0" fontId="20" fillId="0" borderId="12" xfId="5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31" fillId="24" borderId="10" xfId="0" applyFont="1" applyFill="1" applyBorder="1" applyAlignment="1" applyProtection="1">
      <alignment horizontal="center"/>
      <protection locked="0"/>
    </xf>
    <xf numFmtId="0" fontId="30" fillId="24" borderId="10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wrapText="1"/>
    </xf>
    <xf numFmtId="0" fontId="8" fillId="0" borderId="10" xfId="0" applyFont="1" applyFill="1" applyBorder="1" applyAlignment="1" applyProtection="1">
      <alignment wrapText="1"/>
      <protection locked="0"/>
    </xf>
    <xf numFmtId="0" fontId="18" fillId="0" borderId="11" xfId="53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="90" zoomScaleNormal="90" zoomScaleSheetLayoutView="110" zoomScalePageLayoutView="0" workbookViewId="0" topLeftCell="A1">
      <pane xSplit="2" ySplit="17" topLeftCell="C62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71" sqref="C71"/>
    </sheetView>
  </sheetViews>
  <sheetFormatPr defaultColWidth="9.00390625" defaultRowHeight="12.75"/>
  <cols>
    <col min="1" max="1" width="54.25390625" style="25" customWidth="1"/>
    <col min="2" max="2" width="24.875" style="0" customWidth="1"/>
    <col min="3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145</v>
      </c>
      <c r="C3" s="175"/>
      <c r="D3" s="175"/>
      <c r="E3" s="175"/>
    </row>
    <row r="4" spans="1:5" ht="12.75">
      <c r="A4" s="59"/>
      <c r="B4" s="172" t="s">
        <v>6</v>
      </c>
      <c r="C4" s="172"/>
      <c r="D4" s="172"/>
      <c r="E4" s="172"/>
    </row>
    <row r="5" spans="1:5" ht="12.75">
      <c r="A5" s="59"/>
      <c r="B5" s="172" t="s">
        <v>7</v>
      </c>
      <c r="C5" s="172"/>
      <c r="D5" s="172"/>
      <c r="E5" s="172"/>
    </row>
    <row r="6" spans="1:5" ht="12.75">
      <c r="A6" s="59"/>
      <c r="B6" s="172"/>
      <c r="C6" s="172"/>
      <c r="D6" s="172"/>
      <c r="E6" s="172"/>
    </row>
    <row r="7" spans="1:5" ht="12.75">
      <c r="A7" s="59"/>
      <c r="B7" s="172" t="s">
        <v>8</v>
      </c>
      <c r="C7" s="172"/>
      <c r="D7" s="172"/>
      <c r="E7" s="172"/>
    </row>
    <row r="8" spans="1:5" ht="12.75">
      <c r="A8" s="59"/>
      <c r="B8" s="60"/>
      <c r="C8" s="60"/>
      <c r="D8" s="60"/>
      <c r="E8" s="60"/>
    </row>
    <row r="9" spans="1:5" ht="14.25">
      <c r="A9" s="173" t="s">
        <v>264</v>
      </c>
      <c r="B9" s="173"/>
      <c r="C9" s="173"/>
      <c r="D9" s="173"/>
      <c r="E9" s="173"/>
    </row>
    <row r="10" spans="1:5" ht="14.25">
      <c r="A10" s="173" t="s">
        <v>9</v>
      </c>
      <c r="B10" s="173"/>
      <c r="C10" s="173"/>
      <c r="D10" s="173"/>
      <c r="E10" s="173"/>
    </row>
    <row r="11" spans="1:5" ht="13.5" customHeight="1">
      <c r="A11" s="174" t="s">
        <v>104</v>
      </c>
      <c r="B11" s="174"/>
      <c r="C11" s="174"/>
      <c r="D11" s="174"/>
      <c r="E11" s="174"/>
    </row>
    <row r="12" spans="1:5" ht="28.5" customHeight="1">
      <c r="A12" s="61" t="s">
        <v>83</v>
      </c>
      <c r="B12" s="61" t="s">
        <v>84</v>
      </c>
      <c r="C12" s="33" t="s">
        <v>358</v>
      </c>
      <c r="D12" s="33" t="s">
        <v>416</v>
      </c>
      <c r="E12" s="33" t="s">
        <v>463</v>
      </c>
    </row>
    <row r="13" spans="1:5" ht="15" customHeight="1">
      <c r="A13" s="34">
        <v>1</v>
      </c>
      <c r="B13" s="1">
        <v>2</v>
      </c>
      <c r="C13" s="2">
        <v>3</v>
      </c>
      <c r="D13" s="2">
        <v>4</v>
      </c>
      <c r="E13" s="2">
        <v>5</v>
      </c>
    </row>
    <row r="14" spans="1:5" ht="15" customHeight="1">
      <c r="A14" s="49" t="s">
        <v>272</v>
      </c>
      <c r="B14" s="20" t="s">
        <v>85</v>
      </c>
      <c r="C14" s="14">
        <f>SUM(C15+C38)</f>
        <v>10567.5</v>
      </c>
      <c r="D14" s="14">
        <f>SUM(D15+D38)</f>
        <v>10792.4</v>
      </c>
      <c r="E14" s="14">
        <f>SUM(E15+E38)</f>
        <v>11137.100000000002</v>
      </c>
    </row>
    <row r="15" spans="1:5" ht="18" customHeight="1">
      <c r="A15" s="49" t="s">
        <v>271</v>
      </c>
      <c r="B15" s="20"/>
      <c r="C15" s="14">
        <f>SUM(C16+C27+C30+C22)</f>
        <v>10505.3</v>
      </c>
      <c r="D15" s="14">
        <f>SUM(D16+D27+D30+D22)</f>
        <v>10730.199999999999</v>
      </c>
      <c r="E15" s="14">
        <f>SUM(E16+E27+E30+E22)</f>
        <v>11074.900000000001</v>
      </c>
    </row>
    <row r="16" spans="1:5" ht="16.5" customHeight="1">
      <c r="A16" s="49" t="s">
        <v>126</v>
      </c>
      <c r="B16" s="20" t="s">
        <v>87</v>
      </c>
      <c r="C16" s="14">
        <f>SUM(C17)</f>
        <v>7888.8</v>
      </c>
      <c r="D16" s="14">
        <f>SUM(D17)</f>
        <v>8086.3</v>
      </c>
      <c r="E16" s="14">
        <f>SUM(E17)</f>
        <v>8363.7</v>
      </c>
    </row>
    <row r="17" spans="1:5" ht="15" customHeight="1">
      <c r="A17" s="49" t="s">
        <v>88</v>
      </c>
      <c r="B17" s="20" t="s">
        <v>89</v>
      </c>
      <c r="C17" s="14">
        <f>C18+C19+C20+C21</f>
        <v>7888.8</v>
      </c>
      <c r="D17" s="14">
        <f>D18+D19+D20+D21</f>
        <v>8086.3</v>
      </c>
      <c r="E17" s="14">
        <f>E18+E19+E20+E21</f>
        <v>8363.7</v>
      </c>
    </row>
    <row r="18" spans="1:5" ht="49.5" customHeight="1">
      <c r="A18" s="47" t="s">
        <v>125</v>
      </c>
      <c r="B18" s="21" t="s">
        <v>265</v>
      </c>
      <c r="C18" s="15">
        <v>7538.8</v>
      </c>
      <c r="D18" s="15">
        <v>7706.3</v>
      </c>
      <c r="E18" s="15">
        <v>7953.7</v>
      </c>
    </row>
    <row r="19" spans="1:5" ht="72" customHeight="1">
      <c r="A19" s="47" t="s">
        <v>122</v>
      </c>
      <c r="B19" s="21" t="s">
        <v>266</v>
      </c>
      <c r="C19" s="15">
        <v>60</v>
      </c>
      <c r="D19" s="15">
        <v>70</v>
      </c>
      <c r="E19" s="15">
        <v>80</v>
      </c>
    </row>
    <row r="20" spans="1:5" ht="39" customHeight="1">
      <c r="A20" s="47" t="s">
        <v>123</v>
      </c>
      <c r="B20" s="21" t="s">
        <v>268</v>
      </c>
      <c r="C20" s="15">
        <v>150</v>
      </c>
      <c r="D20" s="15">
        <v>160</v>
      </c>
      <c r="E20" s="15">
        <v>170</v>
      </c>
    </row>
    <row r="21" spans="1:5" ht="59.25" customHeight="1">
      <c r="A21" s="47" t="s">
        <v>124</v>
      </c>
      <c r="B21" s="21" t="s">
        <v>267</v>
      </c>
      <c r="C21" s="15">
        <v>140</v>
      </c>
      <c r="D21" s="15">
        <v>150</v>
      </c>
      <c r="E21" s="15">
        <v>160</v>
      </c>
    </row>
    <row r="22" spans="1:5" ht="29.25" customHeight="1">
      <c r="A22" s="55" t="s">
        <v>381</v>
      </c>
      <c r="B22" s="23" t="s">
        <v>382</v>
      </c>
      <c r="C22" s="14">
        <f>SUM(C23:C26)</f>
        <v>1189.5</v>
      </c>
      <c r="D22" s="14">
        <f>SUM(D23:D26)</f>
        <v>1172.9</v>
      </c>
      <c r="E22" s="14">
        <f>SUM(E23:E26)</f>
        <v>1200.2</v>
      </c>
    </row>
    <row r="23" spans="1:5" ht="54" customHeight="1">
      <c r="A23" s="47" t="s">
        <v>401</v>
      </c>
      <c r="B23" s="121" t="s">
        <v>389</v>
      </c>
      <c r="C23" s="15">
        <v>406.2</v>
      </c>
      <c r="D23" s="15">
        <v>407.8</v>
      </c>
      <c r="E23" s="15">
        <v>413.6</v>
      </c>
    </row>
    <row r="24" spans="1:5" ht="63" customHeight="1">
      <c r="A24" s="145" t="s">
        <v>402</v>
      </c>
      <c r="B24" s="121" t="s">
        <v>390</v>
      </c>
      <c r="C24" s="15">
        <v>4</v>
      </c>
      <c r="D24" s="15">
        <v>3.8</v>
      </c>
      <c r="E24" s="15">
        <v>3.6</v>
      </c>
    </row>
    <row r="25" spans="1:5" ht="51.75" customHeight="1">
      <c r="A25" s="143" t="s">
        <v>403</v>
      </c>
      <c r="B25" s="121" t="s">
        <v>391</v>
      </c>
      <c r="C25" s="15">
        <v>860.5</v>
      </c>
      <c r="D25" s="15">
        <v>845.2</v>
      </c>
      <c r="E25" s="15">
        <v>862.3</v>
      </c>
    </row>
    <row r="26" spans="1:5" ht="57" customHeight="1">
      <c r="A26" s="142" t="s">
        <v>404</v>
      </c>
      <c r="B26" s="121" t="s">
        <v>392</v>
      </c>
      <c r="C26" s="15">
        <v>-81.2</v>
      </c>
      <c r="D26" s="15">
        <v>-83.9</v>
      </c>
      <c r="E26" s="15">
        <v>-79.3</v>
      </c>
    </row>
    <row r="27" spans="1:5" s="4" customFormat="1" ht="20.25" customHeight="1">
      <c r="A27" s="50" t="s">
        <v>127</v>
      </c>
      <c r="B27" s="23" t="s">
        <v>91</v>
      </c>
      <c r="C27" s="46">
        <f>SUM(C29:C29)</f>
        <v>148</v>
      </c>
      <c r="D27" s="46">
        <f>SUM(D29:D29)</f>
        <v>169</v>
      </c>
      <c r="E27" s="46">
        <f>SUM(E29:E29)</f>
        <v>190</v>
      </c>
    </row>
    <row r="28" spans="1:5" s="4" customFormat="1" ht="20.25" customHeight="1">
      <c r="A28" s="50" t="s">
        <v>92</v>
      </c>
      <c r="B28" s="23" t="s">
        <v>129</v>
      </c>
      <c r="C28" s="46">
        <f>C29</f>
        <v>148</v>
      </c>
      <c r="D28" s="46">
        <f>D29</f>
        <v>169</v>
      </c>
      <c r="E28" s="46">
        <f>E29</f>
        <v>190</v>
      </c>
    </row>
    <row r="29" spans="1:5" s="4" customFormat="1" ht="16.5" customHeight="1">
      <c r="A29" s="51" t="s">
        <v>92</v>
      </c>
      <c r="B29" s="22" t="s">
        <v>78</v>
      </c>
      <c r="C29" s="44">
        <v>148</v>
      </c>
      <c r="D29" s="44">
        <v>169</v>
      </c>
      <c r="E29" s="44">
        <v>190</v>
      </c>
    </row>
    <row r="30" spans="1:5" s="4" customFormat="1" ht="18.75" customHeight="1">
      <c r="A30" s="52" t="s">
        <v>128</v>
      </c>
      <c r="B30" s="23" t="s">
        <v>116</v>
      </c>
      <c r="C30" s="46">
        <f>SUM(C33+C31)</f>
        <v>1279</v>
      </c>
      <c r="D30" s="46">
        <f>SUM(D33+D31)</f>
        <v>1302</v>
      </c>
      <c r="E30" s="46">
        <f>SUM(E33+E31)</f>
        <v>1321</v>
      </c>
    </row>
    <row r="31" spans="1:5" s="4" customFormat="1" ht="17.25" customHeight="1">
      <c r="A31" s="52" t="s">
        <v>117</v>
      </c>
      <c r="B31" s="23" t="s">
        <v>118</v>
      </c>
      <c r="C31" s="46">
        <f>SUM(C32)</f>
        <v>313</v>
      </c>
      <c r="D31" s="46">
        <f>SUM(D32)</f>
        <v>336</v>
      </c>
      <c r="E31" s="46">
        <f>SUM(E32)</f>
        <v>355</v>
      </c>
    </row>
    <row r="32" spans="1:5" s="4" customFormat="1" ht="37.5" customHeight="1">
      <c r="A32" s="144" t="s">
        <v>393</v>
      </c>
      <c r="B32" s="22" t="s">
        <v>269</v>
      </c>
      <c r="C32" s="44">
        <v>313</v>
      </c>
      <c r="D32" s="44">
        <v>336</v>
      </c>
      <c r="E32" s="44">
        <v>355</v>
      </c>
    </row>
    <row r="33" spans="1:5" s="4" customFormat="1" ht="20.25" customHeight="1">
      <c r="A33" s="52" t="s">
        <v>120</v>
      </c>
      <c r="B33" s="23" t="s">
        <v>121</v>
      </c>
      <c r="C33" s="46">
        <f>SUM(C34+C36)</f>
        <v>966</v>
      </c>
      <c r="D33" s="46">
        <f>SUM(D34+D36)</f>
        <v>966</v>
      </c>
      <c r="E33" s="46">
        <f>SUM(E34+E36)</f>
        <v>966</v>
      </c>
    </row>
    <row r="34" spans="1:5" s="4" customFormat="1" ht="20.25" customHeight="1">
      <c r="A34" s="146" t="s">
        <v>406</v>
      </c>
      <c r="B34" s="21" t="s">
        <v>405</v>
      </c>
      <c r="C34" s="44">
        <f>SUM(C35)</f>
        <v>340</v>
      </c>
      <c r="D34" s="44">
        <f>SUM(D35)</f>
        <v>340</v>
      </c>
      <c r="E34" s="44">
        <f>SUM(E35)</f>
        <v>340</v>
      </c>
    </row>
    <row r="35" spans="1:5" s="4" customFormat="1" ht="30.75" customHeight="1">
      <c r="A35" s="47" t="s">
        <v>408</v>
      </c>
      <c r="B35" s="22" t="s">
        <v>407</v>
      </c>
      <c r="C35" s="44">
        <v>340</v>
      </c>
      <c r="D35" s="44">
        <v>340</v>
      </c>
      <c r="E35" s="44">
        <v>340</v>
      </c>
    </row>
    <row r="36" spans="1:5" s="4" customFormat="1" ht="19.5" customHeight="1">
      <c r="A36" s="146" t="s">
        <v>410</v>
      </c>
      <c r="B36" s="21" t="s">
        <v>409</v>
      </c>
      <c r="C36" s="44">
        <f>SUM(C37)</f>
        <v>626</v>
      </c>
      <c r="D36" s="44">
        <f>SUM(D37)</f>
        <v>626</v>
      </c>
      <c r="E36" s="44">
        <f>SUM(E37)</f>
        <v>626</v>
      </c>
    </row>
    <row r="37" spans="1:5" s="4" customFormat="1" ht="30.75" customHeight="1">
      <c r="A37" s="47" t="s">
        <v>412</v>
      </c>
      <c r="B37" s="22" t="s">
        <v>411</v>
      </c>
      <c r="C37" s="44">
        <v>626</v>
      </c>
      <c r="D37" s="44">
        <v>626</v>
      </c>
      <c r="E37" s="44">
        <v>626</v>
      </c>
    </row>
    <row r="38" spans="1:5" s="4" customFormat="1" ht="16.5" customHeight="1">
      <c r="A38" s="49" t="s">
        <v>273</v>
      </c>
      <c r="B38" s="22"/>
      <c r="C38" s="46">
        <f>SUM(C39+C50+C45)</f>
        <v>62.2</v>
      </c>
      <c r="D38" s="46">
        <f>SUM(D39+D50+D45)</f>
        <v>62.2</v>
      </c>
      <c r="E38" s="46">
        <f>SUM(E39+E50+E45)</f>
        <v>62.2</v>
      </c>
    </row>
    <row r="39" spans="1:5" s="4" customFormat="1" ht="42" customHeight="1">
      <c r="A39" s="52" t="s">
        <v>130</v>
      </c>
      <c r="B39" s="23" t="s">
        <v>95</v>
      </c>
      <c r="C39" s="46">
        <f>SUM(C40)</f>
        <v>62.2</v>
      </c>
      <c r="D39" s="46">
        <f>SUM(D40)</f>
        <v>62.2</v>
      </c>
      <c r="E39" s="46">
        <f>SUM(E40)</f>
        <v>62.2</v>
      </c>
    </row>
    <row r="40" spans="1:5" s="4" customFormat="1" ht="60" customHeight="1">
      <c r="A40" s="53" t="s">
        <v>325</v>
      </c>
      <c r="B40" s="22" t="s">
        <v>96</v>
      </c>
      <c r="C40" s="44">
        <f>SUM(C41+C43)</f>
        <v>62.2</v>
      </c>
      <c r="D40" s="44">
        <f>SUM(D41+D43)</f>
        <v>62.2</v>
      </c>
      <c r="E40" s="44">
        <f>SUM(E41+E43)</f>
        <v>62.2</v>
      </c>
    </row>
    <row r="41" spans="1:5" s="4" customFormat="1" ht="51.75" customHeight="1" hidden="1">
      <c r="A41" s="53" t="s">
        <v>97</v>
      </c>
      <c r="B41" s="22" t="s">
        <v>182</v>
      </c>
      <c r="C41" s="44">
        <f>SUM(C42)</f>
        <v>0</v>
      </c>
      <c r="D41" s="44">
        <f>SUM(D42)</f>
        <v>0</v>
      </c>
      <c r="E41" s="44">
        <f>SUM(E42)</f>
        <v>0</v>
      </c>
    </row>
    <row r="42" spans="1:5" s="4" customFormat="1" ht="48.75" customHeight="1" hidden="1">
      <c r="A42" s="53" t="s">
        <v>196</v>
      </c>
      <c r="B42" s="22" t="s">
        <v>311</v>
      </c>
      <c r="C42" s="44">
        <v>0</v>
      </c>
      <c r="D42" s="44">
        <v>0</v>
      </c>
      <c r="E42" s="44">
        <v>0</v>
      </c>
    </row>
    <row r="43" spans="1:5" s="4" customFormat="1" ht="58.5" customHeight="1">
      <c r="A43" s="53" t="s">
        <v>312</v>
      </c>
      <c r="B43" s="22" t="s">
        <v>98</v>
      </c>
      <c r="C43" s="44">
        <f>SUM(C44)</f>
        <v>62.2</v>
      </c>
      <c r="D43" s="44">
        <f>SUM(D44)</f>
        <v>62.2</v>
      </c>
      <c r="E43" s="44">
        <f>SUM(E44)</f>
        <v>62.2</v>
      </c>
    </row>
    <row r="44" spans="1:5" s="4" customFormat="1" ht="48.75" customHeight="1">
      <c r="A44" s="53" t="s">
        <v>326</v>
      </c>
      <c r="B44" s="22" t="s">
        <v>270</v>
      </c>
      <c r="C44" s="44">
        <v>62.2</v>
      </c>
      <c r="D44" s="44">
        <v>62.2</v>
      </c>
      <c r="E44" s="44">
        <v>62.2</v>
      </c>
    </row>
    <row r="45" spans="1:5" s="4" customFormat="1" ht="27" customHeight="1" hidden="1">
      <c r="A45" s="35" t="s">
        <v>131</v>
      </c>
      <c r="B45" s="48" t="s">
        <v>105</v>
      </c>
      <c r="C45" s="46">
        <f>C48+C46</f>
        <v>0</v>
      </c>
      <c r="D45" s="46">
        <f>D48+D46</f>
        <v>0</v>
      </c>
      <c r="E45" s="46">
        <f>E48+E46</f>
        <v>0</v>
      </c>
    </row>
    <row r="46" spans="1:5" s="4" customFormat="1" ht="27" customHeight="1" hidden="1">
      <c r="A46" s="56" t="s">
        <v>351</v>
      </c>
      <c r="B46" s="48" t="s">
        <v>133</v>
      </c>
      <c r="C46" s="46">
        <f>C47</f>
        <v>0</v>
      </c>
      <c r="D46" s="46">
        <f>D47</f>
        <v>0</v>
      </c>
      <c r="E46" s="46">
        <f>E47</f>
        <v>0</v>
      </c>
    </row>
    <row r="47" spans="1:5" s="4" customFormat="1" ht="27" customHeight="1" hidden="1">
      <c r="A47" s="36" t="s">
        <v>315</v>
      </c>
      <c r="B47" s="9" t="s">
        <v>132</v>
      </c>
      <c r="C47" s="44">
        <v>0</v>
      </c>
      <c r="D47" s="44">
        <v>0</v>
      </c>
      <c r="E47" s="44">
        <v>0</v>
      </c>
    </row>
    <row r="48" spans="1:5" s="4" customFormat="1" ht="18" customHeight="1" hidden="1">
      <c r="A48" s="35" t="s">
        <v>134</v>
      </c>
      <c r="B48" s="48" t="s">
        <v>135</v>
      </c>
      <c r="C48" s="46">
        <f>C49</f>
        <v>0</v>
      </c>
      <c r="D48" s="46">
        <f>D49</f>
        <v>0</v>
      </c>
      <c r="E48" s="46">
        <f>E49</f>
        <v>0</v>
      </c>
    </row>
    <row r="49" spans="1:5" s="4" customFormat="1" ht="18" customHeight="1" hidden="1">
      <c r="A49" s="53" t="s">
        <v>317</v>
      </c>
      <c r="B49" s="21" t="s">
        <v>191</v>
      </c>
      <c r="C49" s="44">
        <v>0</v>
      </c>
      <c r="D49" s="44">
        <v>0</v>
      </c>
      <c r="E49" s="44">
        <v>0</v>
      </c>
    </row>
    <row r="50" spans="1:5" s="4" customFormat="1" ht="24.75" hidden="1">
      <c r="A50" s="54" t="s">
        <v>288</v>
      </c>
      <c r="B50" s="20" t="s">
        <v>164</v>
      </c>
      <c r="C50" s="46">
        <f>C52</f>
        <v>0</v>
      </c>
      <c r="D50" s="46">
        <f>D52</f>
        <v>0</v>
      </c>
      <c r="E50" s="46">
        <f>E52</f>
        <v>0</v>
      </c>
    </row>
    <row r="51" spans="1:5" s="4" customFormat="1" ht="27.75" customHeight="1" hidden="1">
      <c r="A51" s="92" t="s">
        <v>397</v>
      </c>
      <c r="B51" s="20" t="s">
        <v>136</v>
      </c>
      <c r="C51" s="46">
        <f>C52</f>
        <v>0</v>
      </c>
      <c r="D51" s="46">
        <f>D52</f>
        <v>0</v>
      </c>
      <c r="E51" s="46">
        <f>E52</f>
        <v>0</v>
      </c>
    </row>
    <row r="52" spans="1:5" s="4" customFormat="1" ht="37.5" customHeight="1" hidden="1">
      <c r="A52" s="47" t="s">
        <v>398</v>
      </c>
      <c r="B52" s="31" t="s">
        <v>292</v>
      </c>
      <c r="C52" s="44">
        <v>0</v>
      </c>
      <c r="D52" s="44">
        <v>0</v>
      </c>
      <c r="E52" s="44">
        <v>0</v>
      </c>
    </row>
    <row r="53" spans="1:5" s="4" customFormat="1" ht="17.25" customHeight="1">
      <c r="A53" s="56" t="s">
        <v>274</v>
      </c>
      <c r="B53" s="23" t="s">
        <v>106</v>
      </c>
      <c r="C53" s="16">
        <f>SUM(C54)</f>
        <v>6148.7</v>
      </c>
      <c r="D53" s="16">
        <f>SUM(D54)</f>
        <v>4744.8</v>
      </c>
      <c r="E53" s="16">
        <f>SUM(E54)</f>
        <v>4744.8</v>
      </c>
    </row>
    <row r="54" spans="1:5" s="4" customFormat="1" ht="31.5" customHeight="1">
      <c r="A54" s="56" t="s">
        <v>278</v>
      </c>
      <c r="B54" s="23" t="s">
        <v>279</v>
      </c>
      <c r="C54" s="16">
        <f>C55+C58+C63+C68</f>
        <v>6148.7</v>
      </c>
      <c r="D54" s="16">
        <f>D55+D58+D63+D68</f>
        <v>4744.8</v>
      </c>
      <c r="E54" s="16">
        <f>E55+E58+E63+E68</f>
        <v>4744.8</v>
      </c>
    </row>
    <row r="55" spans="1:5" s="4" customFormat="1" ht="25.5" customHeight="1">
      <c r="A55" s="54" t="s">
        <v>137</v>
      </c>
      <c r="B55" s="23" t="s">
        <v>138</v>
      </c>
      <c r="C55" s="16">
        <f>C56</f>
        <v>4452</v>
      </c>
      <c r="D55" s="16">
        <f aca="true" t="shared" si="0" ref="C55:E56">D56</f>
        <v>4452</v>
      </c>
      <c r="E55" s="16">
        <f t="shared" si="0"/>
        <v>4452</v>
      </c>
    </row>
    <row r="56" spans="1:5" s="4" customFormat="1" ht="18.75" customHeight="1">
      <c r="A56" s="54" t="s">
        <v>139</v>
      </c>
      <c r="B56" s="23" t="s">
        <v>140</v>
      </c>
      <c r="C56" s="16">
        <f t="shared" si="0"/>
        <v>4452</v>
      </c>
      <c r="D56" s="16">
        <f t="shared" si="0"/>
        <v>4452</v>
      </c>
      <c r="E56" s="16">
        <f t="shared" si="0"/>
        <v>4452</v>
      </c>
    </row>
    <row r="57" spans="1:5" s="4" customFormat="1" ht="22.5" customHeight="1">
      <c r="A57" s="57" t="s">
        <v>280</v>
      </c>
      <c r="B57" s="22" t="s">
        <v>281</v>
      </c>
      <c r="C57" s="17">
        <v>4452</v>
      </c>
      <c r="D57" s="43">
        <v>4452</v>
      </c>
      <c r="E57" s="43">
        <v>4452</v>
      </c>
    </row>
    <row r="58" spans="1:5" s="4" customFormat="1" ht="25.5" customHeight="1">
      <c r="A58" s="54" t="s">
        <v>352</v>
      </c>
      <c r="B58" s="20" t="s">
        <v>109</v>
      </c>
      <c r="C58" s="18">
        <f>SUM(C61+C59)</f>
        <v>1225</v>
      </c>
      <c r="D58" s="18">
        <f>SUM(D61+D59)</f>
        <v>85</v>
      </c>
      <c r="E58" s="18">
        <f>SUM(E61+E59)</f>
        <v>85</v>
      </c>
    </row>
    <row r="59" spans="1:5" s="4" customFormat="1" ht="25.5" customHeight="1">
      <c r="A59" s="102" t="s">
        <v>54</v>
      </c>
      <c r="B59" s="156" t="s">
        <v>55</v>
      </c>
      <c r="C59" s="19">
        <f>C60</f>
        <v>1140</v>
      </c>
      <c r="D59" s="19">
        <f>D60</f>
        <v>0</v>
      </c>
      <c r="E59" s="19">
        <f>E60</f>
        <v>0</v>
      </c>
    </row>
    <row r="60" spans="1:5" s="4" customFormat="1" ht="72.75">
      <c r="A60" s="57" t="s">
        <v>57</v>
      </c>
      <c r="B60" s="156" t="s">
        <v>56</v>
      </c>
      <c r="C60" s="19">
        <v>1140</v>
      </c>
      <c r="D60" s="19">
        <v>0</v>
      </c>
      <c r="E60" s="19">
        <v>0</v>
      </c>
    </row>
    <row r="61" spans="1:5" s="4" customFormat="1" ht="17.25" customHeight="1">
      <c r="A61" s="57" t="s">
        <v>141</v>
      </c>
      <c r="B61" s="21" t="s">
        <v>285</v>
      </c>
      <c r="C61" s="19">
        <f>C62</f>
        <v>85</v>
      </c>
      <c r="D61" s="19">
        <f>D62</f>
        <v>85</v>
      </c>
      <c r="E61" s="19">
        <f>E62</f>
        <v>85</v>
      </c>
    </row>
    <row r="62" spans="1:5" s="4" customFormat="1" ht="24.75" customHeight="1">
      <c r="A62" s="57" t="s">
        <v>357</v>
      </c>
      <c r="B62" s="21" t="s">
        <v>286</v>
      </c>
      <c r="C62" s="19">
        <v>85</v>
      </c>
      <c r="D62" s="19">
        <v>85</v>
      </c>
      <c r="E62" s="19">
        <v>85</v>
      </c>
    </row>
    <row r="63" spans="1:5" s="4" customFormat="1" ht="25.5" customHeight="1">
      <c r="A63" s="54" t="s">
        <v>327</v>
      </c>
      <c r="B63" s="23" t="s">
        <v>107</v>
      </c>
      <c r="C63" s="16">
        <f>C64+C66</f>
        <v>210.7</v>
      </c>
      <c r="D63" s="16">
        <f>D64+D66</f>
        <v>207.79999999999998</v>
      </c>
      <c r="E63" s="16">
        <f>E64+E66</f>
        <v>207.79999999999998</v>
      </c>
    </row>
    <row r="64" spans="1:5" s="4" customFormat="1" ht="24" customHeight="1">
      <c r="A64" s="54" t="s">
        <v>142</v>
      </c>
      <c r="B64" s="23" t="s">
        <v>143</v>
      </c>
      <c r="C64" s="16">
        <f>C65</f>
        <v>202.2</v>
      </c>
      <c r="D64" s="16">
        <f>D65</f>
        <v>202.2</v>
      </c>
      <c r="E64" s="16">
        <f>E65</f>
        <v>202.2</v>
      </c>
    </row>
    <row r="65" spans="1:5" ht="35.25" customHeight="1">
      <c r="A65" s="139" t="s">
        <v>61</v>
      </c>
      <c r="B65" s="21" t="s">
        <v>282</v>
      </c>
      <c r="C65" s="19">
        <v>202.2</v>
      </c>
      <c r="D65" s="19">
        <v>202.2</v>
      </c>
      <c r="E65" s="19">
        <v>202.2</v>
      </c>
    </row>
    <row r="66" spans="1:5" ht="24.75">
      <c r="A66" s="54" t="s">
        <v>353</v>
      </c>
      <c r="B66" s="20" t="s">
        <v>144</v>
      </c>
      <c r="C66" s="18">
        <f>C67</f>
        <v>8.5</v>
      </c>
      <c r="D66" s="18">
        <f>D67</f>
        <v>5.6</v>
      </c>
      <c r="E66" s="18">
        <f>E67</f>
        <v>5.6</v>
      </c>
    </row>
    <row r="67" spans="1:5" ht="66" customHeight="1">
      <c r="A67" s="139" t="s">
        <v>62</v>
      </c>
      <c r="B67" s="21" t="s">
        <v>283</v>
      </c>
      <c r="C67" s="19">
        <v>8.5</v>
      </c>
      <c r="D67" s="19">
        <v>5.6</v>
      </c>
      <c r="E67" s="19">
        <v>5.6</v>
      </c>
    </row>
    <row r="68" spans="1:5" ht="15.75">
      <c r="A68" s="160" t="s">
        <v>442</v>
      </c>
      <c r="B68" s="20" t="s">
        <v>441</v>
      </c>
      <c r="C68" s="18">
        <f>C69+C70</f>
        <v>261</v>
      </c>
      <c r="D68" s="18">
        <f>D69+D70</f>
        <v>0</v>
      </c>
      <c r="E68" s="18">
        <f>E69+E70</f>
        <v>0</v>
      </c>
    </row>
    <row r="69" spans="1:5" ht="48">
      <c r="A69" s="113" t="s">
        <v>417</v>
      </c>
      <c r="B69" s="21" t="s">
        <v>419</v>
      </c>
      <c r="C69" s="19">
        <v>183</v>
      </c>
      <c r="D69" s="19"/>
      <c r="E69" s="19"/>
    </row>
    <row r="70" spans="1:5" ht="24">
      <c r="A70" s="113" t="s">
        <v>439</v>
      </c>
      <c r="B70" s="21" t="s">
        <v>440</v>
      </c>
      <c r="C70" s="19">
        <v>78</v>
      </c>
      <c r="D70" s="19"/>
      <c r="E70" s="19"/>
    </row>
    <row r="71" spans="1:5" ht="21.75" customHeight="1">
      <c r="A71" s="45" t="s">
        <v>112</v>
      </c>
      <c r="B71" s="55"/>
      <c r="C71" s="58">
        <f>SUM(C53+C14)</f>
        <v>16716.2</v>
      </c>
      <c r="D71" s="58">
        <f>SUM(D53+D14)</f>
        <v>15537.2</v>
      </c>
      <c r="E71" s="58">
        <f>SUM(E53+E14)</f>
        <v>15881.900000000001</v>
      </c>
    </row>
  </sheetData>
  <sheetProtection/>
  <mergeCells count="10">
    <mergeCell ref="B6:E6"/>
    <mergeCell ref="A10:E10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69" right="0.3" top="0.7874015748031497" bottom="0.1968503937007874" header="0.5118110236220472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="90" zoomScaleNormal="90" zoomScaleSheetLayoutView="91" zoomScalePageLayoutView="0" workbookViewId="0" topLeftCell="A1">
      <pane xSplit="1" ySplit="18" topLeftCell="B5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6" sqref="C66"/>
    </sheetView>
  </sheetViews>
  <sheetFormatPr defaultColWidth="9.00390625" defaultRowHeight="12.75"/>
  <cols>
    <col min="1" max="1" width="54.25390625" style="25" customWidth="1"/>
    <col min="2" max="2" width="24.00390625" style="0" bestFit="1" customWidth="1"/>
    <col min="3" max="3" width="11.00390625" style="0" customWidth="1"/>
    <col min="4" max="4" width="13.00390625" style="0" customWidth="1"/>
    <col min="5" max="5" width="12.75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205</v>
      </c>
      <c r="C3" s="175"/>
      <c r="D3" s="175"/>
      <c r="E3" s="175"/>
    </row>
    <row r="4" spans="2:5" ht="12.75">
      <c r="B4" s="175" t="s">
        <v>28</v>
      </c>
      <c r="C4" s="175"/>
      <c r="D4" s="175"/>
      <c r="E4" s="175"/>
    </row>
    <row r="5" spans="2:5" ht="12.75">
      <c r="B5" s="175" t="s">
        <v>14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27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33" customHeight="1">
      <c r="A13" s="85" t="s">
        <v>83</v>
      </c>
      <c r="B13" s="86" t="s">
        <v>84</v>
      </c>
      <c r="C13" s="33" t="s">
        <v>358</v>
      </c>
      <c r="D13" s="33" t="s">
        <v>416</v>
      </c>
      <c r="E13" s="33" t="s">
        <v>463</v>
      </c>
    </row>
    <row r="14" spans="1:5" ht="11.25" customHeight="1">
      <c r="A14" s="34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>
      <c r="A15" s="88" t="s">
        <v>272</v>
      </c>
      <c r="B15" s="20" t="s">
        <v>85</v>
      </c>
      <c r="C15" s="14">
        <f>C16+C38</f>
        <v>1864.7999999999997</v>
      </c>
      <c r="D15" s="14">
        <f>D16+D38</f>
        <v>1871.5</v>
      </c>
      <c r="E15" s="14">
        <f>E16+E38</f>
        <v>1896.2</v>
      </c>
    </row>
    <row r="16" spans="1:5" ht="15.75">
      <c r="A16" s="88" t="s">
        <v>271</v>
      </c>
      <c r="B16" s="20"/>
      <c r="C16" s="14">
        <f>C17+C28+C30+C23</f>
        <v>1840.6999999999998</v>
      </c>
      <c r="D16" s="14">
        <f>D17+D28+D30+D23</f>
        <v>1847.4</v>
      </c>
      <c r="E16" s="14">
        <f>E17+E28+E30+E23</f>
        <v>1872.1000000000001</v>
      </c>
    </row>
    <row r="17" spans="1:5" ht="15.75">
      <c r="A17" s="88" t="s">
        <v>86</v>
      </c>
      <c r="B17" s="20" t="s">
        <v>87</v>
      </c>
      <c r="C17" s="14">
        <f>SUM(C18)</f>
        <v>422.6</v>
      </c>
      <c r="D17" s="14">
        <f>SUM(D18)</f>
        <v>433.2</v>
      </c>
      <c r="E17" s="14">
        <f>SUM(E18)</f>
        <v>447.9</v>
      </c>
    </row>
    <row r="18" spans="1:5" ht="15.75">
      <c r="A18" s="88" t="s">
        <v>88</v>
      </c>
      <c r="B18" s="20" t="s">
        <v>89</v>
      </c>
      <c r="C18" s="14">
        <f>SUM(C19+C20+C22+C21)</f>
        <v>422.6</v>
      </c>
      <c r="D18" s="14">
        <f>SUM(D19+D20+D22+D21)</f>
        <v>433.2</v>
      </c>
      <c r="E18" s="14">
        <f>SUM(E19+E20+E22+E21)</f>
        <v>447.9</v>
      </c>
    </row>
    <row r="19" spans="1:5" ht="48.75">
      <c r="A19" s="47" t="s">
        <v>125</v>
      </c>
      <c r="B19" s="21" t="s">
        <v>265</v>
      </c>
      <c r="C19" s="15">
        <v>422.6</v>
      </c>
      <c r="D19" s="15">
        <v>433.2</v>
      </c>
      <c r="E19" s="15">
        <v>447.9</v>
      </c>
    </row>
    <row r="20" spans="1:5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36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72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341.09999999999997</v>
      </c>
      <c r="D23" s="14">
        <f>SUM(D24:D27)</f>
        <v>336.2</v>
      </c>
      <c r="E23" s="14">
        <f>SUM(E24:E27)</f>
        <v>344.2</v>
      </c>
    </row>
    <row r="24" spans="1:5" ht="48.75">
      <c r="A24" s="47" t="s">
        <v>401</v>
      </c>
      <c r="B24" s="121" t="s">
        <v>389</v>
      </c>
      <c r="C24" s="15">
        <v>116.5</v>
      </c>
      <c r="D24" s="15">
        <v>116.9</v>
      </c>
      <c r="E24" s="15">
        <v>118.6</v>
      </c>
    </row>
    <row r="25" spans="1:5" ht="60.75">
      <c r="A25" s="145" t="s">
        <v>402</v>
      </c>
      <c r="B25" s="121" t="s">
        <v>390</v>
      </c>
      <c r="C25" s="15">
        <v>1.2</v>
      </c>
      <c r="D25" s="15">
        <v>1.1</v>
      </c>
      <c r="E25" s="15">
        <v>1</v>
      </c>
    </row>
    <row r="26" spans="1:5" ht="48">
      <c r="A26" s="143" t="s">
        <v>403</v>
      </c>
      <c r="B26" s="121" t="s">
        <v>391</v>
      </c>
      <c r="C26" s="15">
        <v>246.7</v>
      </c>
      <c r="D26" s="15">
        <v>242.3</v>
      </c>
      <c r="E26" s="15">
        <v>247.3</v>
      </c>
    </row>
    <row r="27" spans="1:5" ht="48">
      <c r="A27" s="142" t="s">
        <v>404</v>
      </c>
      <c r="B27" s="121" t="s">
        <v>392</v>
      </c>
      <c r="C27" s="15">
        <v>-23.3</v>
      </c>
      <c r="D27" s="15">
        <v>-24.1</v>
      </c>
      <c r="E27" s="15">
        <v>-22.7</v>
      </c>
    </row>
    <row r="28" spans="1:5" ht="15.75">
      <c r="A28" s="50" t="s">
        <v>90</v>
      </c>
      <c r="B28" s="20" t="s">
        <v>91</v>
      </c>
      <c r="C28" s="14">
        <f>SUM(C29:C29)</f>
        <v>5</v>
      </c>
      <c r="D28" s="14">
        <f>SUM(D29:D29)</f>
        <v>5</v>
      </c>
      <c r="E28" s="14">
        <f>SUM(E29:E29)</f>
        <v>5</v>
      </c>
    </row>
    <row r="29" spans="1:5" ht="15.75">
      <c r="A29" s="51" t="s">
        <v>92</v>
      </c>
      <c r="B29" s="22" t="s">
        <v>78</v>
      </c>
      <c r="C29" s="15">
        <v>5</v>
      </c>
      <c r="D29" s="15">
        <v>5</v>
      </c>
      <c r="E29" s="15">
        <v>5</v>
      </c>
    </row>
    <row r="30" spans="1:5" ht="15.75">
      <c r="A30" s="50" t="s">
        <v>93</v>
      </c>
      <c r="B30" s="20" t="s">
        <v>116</v>
      </c>
      <c r="C30" s="14">
        <f>SUM(C33+C31)</f>
        <v>1072</v>
      </c>
      <c r="D30" s="14">
        <f>SUM(D33+D31)</f>
        <v>1073</v>
      </c>
      <c r="E30" s="14">
        <f>SUM(E33+E31)</f>
        <v>1075</v>
      </c>
    </row>
    <row r="31" spans="1:5" ht="15.75">
      <c r="A31" s="51" t="s">
        <v>117</v>
      </c>
      <c r="B31" s="21" t="s">
        <v>118</v>
      </c>
      <c r="C31" s="15">
        <f>SUM(C32)</f>
        <v>21</v>
      </c>
      <c r="D31" s="15">
        <f>SUM(D32)</f>
        <v>22</v>
      </c>
      <c r="E31" s="15">
        <f>SUM(E32)</f>
        <v>24</v>
      </c>
    </row>
    <row r="32" spans="1:5" ht="36.75">
      <c r="A32" s="51" t="s">
        <v>119</v>
      </c>
      <c r="B32" s="22" t="s">
        <v>269</v>
      </c>
      <c r="C32" s="15">
        <v>21</v>
      </c>
      <c r="D32" s="15">
        <v>22</v>
      </c>
      <c r="E32" s="15">
        <v>24</v>
      </c>
    </row>
    <row r="33" spans="1:5" ht="15.75">
      <c r="A33" s="50" t="s">
        <v>120</v>
      </c>
      <c r="B33" s="20" t="s">
        <v>121</v>
      </c>
      <c r="C33" s="14">
        <f>SUM(C34+C36)</f>
        <v>1051</v>
      </c>
      <c r="D33" s="14">
        <f>SUM(D34+D36)</f>
        <v>1051</v>
      </c>
      <c r="E33" s="14">
        <f>SUM(E34+E36)</f>
        <v>1051</v>
      </c>
    </row>
    <row r="34" spans="1:5" ht="15.75">
      <c r="A34" s="146" t="s">
        <v>406</v>
      </c>
      <c r="B34" s="21" t="s">
        <v>405</v>
      </c>
      <c r="C34" s="15">
        <f>SUM(C35)</f>
        <v>500</v>
      </c>
      <c r="D34" s="15">
        <f>SUM(D35)</f>
        <v>500</v>
      </c>
      <c r="E34" s="15">
        <f>SUM(E35)</f>
        <v>500</v>
      </c>
    </row>
    <row r="35" spans="1:5" ht="24.75">
      <c r="A35" s="47" t="s">
        <v>408</v>
      </c>
      <c r="B35" s="22" t="s">
        <v>407</v>
      </c>
      <c r="C35" s="15">
        <v>500</v>
      </c>
      <c r="D35" s="15">
        <v>500</v>
      </c>
      <c r="E35" s="15">
        <v>500</v>
      </c>
    </row>
    <row r="36" spans="1:5" ht="15.75">
      <c r="A36" s="146" t="s">
        <v>410</v>
      </c>
      <c r="B36" s="21" t="s">
        <v>409</v>
      </c>
      <c r="C36" s="15">
        <f>SUM(C37)</f>
        <v>551</v>
      </c>
      <c r="D36" s="15">
        <f>SUM(D37)</f>
        <v>551</v>
      </c>
      <c r="E36" s="15">
        <f>SUM(E37)</f>
        <v>551</v>
      </c>
    </row>
    <row r="37" spans="1:5" ht="24.75">
      <c r="A37" s="47" t="s">
        <v>412</v>
      </c>
      <c r="B37" s="22" t="s">
        <v>411</v>
      </c>
      <c r="C37" s="15">
        <v>551</v>
      </c>
      <c r="D37" s="15">
        <v>551</v>
      </c>
      <c r="E37" s="15">
        <v>551</v>
      </c>
    </row>
    <row r="38" spans="1:5" ht="15.75">
      <c r="A38" s="88" t="s">
        <v>273</v>
      </c>
      <c r="B38" s="22"/>
      <c r="C38" s="14">
        <f>C39+C47+C45</f>
        <v>24.1</v>
      </c>
      <c r="D38" s="14">
        <f>D39+D47+D45</f>
        <v>24.1</v>
      </c>
      <c r="E38" s="14">
        <f>E39+E47+E45</f>
        <v>24.1</v>
      </c>
    </row>
    <row r="39" spans="1:5" ht="24.75">
      <c r="A39" s="50" t="s">
        <v>94</v>
      </c>
      <c r="B39" s="20" t="s">
        <v>95</v>
      </c>
      <c r="C39" s="14">
        <f>SUM(C40)</f>
        <v>14.5</v>
      </c>
      <c r="D39" s="14">
        <f>SUM(D40)</f>
        <v>14.5</v>
      </c>
      <c r="E39" s="14">
        <f>SUM(E40)</f>
        <v>14.5</v>
      </c>
    </row>
    <row r="40" spans="1:5" ht="60.75">
      <c r="A40" s="53" t="s">
        <v>325</v>
      </c>
      <c r="B40" s="21" t="s">
        <v>96</v>
      </c>
      <c r="C40" s="15">
        <f>SUM(C41+C43)</f>
        <v>14.5</v>
      </c>
      <c r="D40" s="15">
        <f>SUM(D41+D43)</f>
        <v>14.5</v>
      </c>
      <c r="E40" s="15">
        <f>SUM(E41+E43)</f>
        <v>14.5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>
      <c r="A43" s="53" t="s">
        <v>312</v>
      </c>
      <c r="B43" s="21" t="s">
        <v>98</v>
      </c>
      <c r="C43" s="15">
        <f>SUM(C44)</f>
        <v>14.5</v>
      </c>
      <c r="D43" s="15">
        <f>SUM(D44)</f>
        <v>14.5</v>
      </c>
      <c r="E43" s="15">
        <f>SUM(E44)</f>
        <v>14.5</v>
      </c>
    </row>
    <row r="44" spans="1:5" ht="48.75">
      <c r="A44" s="53" t="s">
        <v>326</v>
      </c>
      <c r="B44" s="21" t="s">
        <v>219</v>
      </c>
      <c r="C44" s="15">
        <v>14.5</v>
      </c>
      <c r="D44" s="15">
        <v>14.5</v>
      </c>
      <c r="E44" s="15">
        <v>14.5</v>
      </c>
    </row>
    <row r="45" spans="1:5" ht="15.75">
      <c r="A45" s="35" t="s">
        <v>134</v>
      </c>
      <c r="B45" s="48" t="s">
        <v>135</v>
      </c>
      <c r="C45" s="14">
        <f>C46</f>
        <v>9.6</v>
      </c>
      <c r="D45" s="14">
        <f>D46</f>
        <v>9.6</v>
      </c>
      <c r="E45" s="14">
        <f>E46</f>
        <v>9.6</v>
      </c>
    </row>
    <row r="46" spans="1:5" ht="15.75">
      <c r="A46" s="53" t="s">
        <v>317</v>
      </c>
      <c r="B46" s="21" t="s">
        <v>172</v>
      </c>
      <c r="C46" s="15">
        <v>9.6</v>
      </c>
      <c r="D46" s="15">
        <v>9.6</v>
      </c>
      <c r="E46" s="15">
        <v>9.6</v>
      </c>
    </row>
    <row r="47" spans="1:5" ht="24.75" hidden="1">
      <c r="A47" s="54" t="s">
        <v>288</v>
      </c>
      <c r="B47" s="20" t="s">
        <v>164</v>
      </c>
      <c r="C47" s="14">
        <f>C48</f>
        <v>0</v>
      </c>
      <c r="D47" s="14">
        <f>D48</f>
        <v>0</v>
      </c>
      <c r="E47" s="14">
        <f>E48</f>
        <v>0</v>
      </c>
    </row>
    <row r="48" spans="1:5" ht="36.75" hidden="1">
      <c r="A48" s="47" t="s">
        <v>168</v>
      </c>
      <c r="B48" s="31" t="s">
        <v>292</v>
      </c>
      <c r="C48" s="15">
        <v>0</v>
      </c>
      <c r="D48" s="15">
        <v>0</v>
      </c>
      <c r="E48" s="15">
        <v>0</v>
      </c>
    </row>
    <row r="49" spans="1:5" ht="15.75">
      <c r="A49" s="56" t="s">
        <v>274</v>
      </c>
      <c r="B49" s="23" t="s">
        <v>106</v>
      </c>
      <c r="C49" s="16">
        <f>C50</f>
        <v>2366.8</v>
      </c>
      <c r="D49" s="16">
        <f>D50</f>
        <v>1847.3</v>
      </c>
      <c r="E49" s="16">
        <f>E50</f>
        <v>1847.3</v>
      </c>
    </row>
    <row r="50" spans="1:5" ht="39">
      <c r="A50" s="56" t="s">
        <v>278</v>
      </c>
      <c r="B50" s="23" t="s">
        <v>279</v>
      </c>
      <c r="C50" s="16">
        <f>C51+C54+C58+C63</f>
        <v>2366.8</v>
      </c>
      <c r="D50" s="16">
        <f>D51+D54+D58+D63</f>
        <v>1847.3</v>
      </c>
      <c r="E50" s="16">
        <f>E51+E54+E58+E63</f>
        <v>1847.3</v>
      </c>
    </row>
    <row r="51" spans="1:5" ht="24.75">
      <c r="A51" s="54" t="s">
        <v>137</v>
      </c>
      <c r="B51" s="23" t="s">
        <v>138</v>
      </c>
      <c r="C51" s="16">
        <f aca="true" t="shared" si="0" ref="C51:E52">C52</f>
        <v>718</v>
      </c>
      <c r="D51" s="16">
        <f t="shared" si="0"/>
        <v>718</v>
      </c>
      <c r="E51" s="16">
        <f t="shared" si="0"/>
        <v>718</v>
      </c>
    </row>
    <row r="52" spans="1:5" ht="15.75">
      <c r="A52" s="54" t="s">
        <v>139</v>
      </c>
      <c r="B52" s="23" t="s">
        <v>140</v>
      </c>
      <c r="C52" s="16">
        <f t="shared" si="0"/>
        <v>718</v>
      </c>
      <c r="D52" s="16">
        <f t="shared" si="0"/>
        <v>718</v>
      </c>
      <c r="E52" s="16">
        <f t="shared" si="0"/>
        <v>718</v>
      </c>
    </row>
    <row r="53" spans="1:5" ht="24.75">
      <c r="A53" s="57" t="s">
        <v>280</v>
      </c>
      <c r="B53" s="22" t="s">
        <v>367</v>
      </c>
      <c r="C53" s="17">
        <v>718</v>
      </c>
      <c r="D53" s="17">
        <v>718</v>
      </c>
      <c r="E53" s="17">
        <v>718</v>
      </c>
    </row>
    <row r="54" spans="1:5" ht="24.75">
      <c r="A54" s="54" t="s">
        <v>352</v>
      </c>
      <c r="B54" s="20" t="s">
        <v>109</v>
      </c>
      <c r="C54" s="16">
        <f>C55</f>
        <v>1088</v>
      </c>
      <c r="D54" s="16">
        <f>D55</f>
        <v>1088</v>
      </c>
      <c r="E54" s="16">
        <f>E55</f>
        <v>1088</v>
      </c>
    </row>
    <row r="55" spans="1:5" ht="15.75">
      <c r="A55" s="57" t="s">
        <v>141</v>
      </c>
      <c r="B55" s="21" t="s">
        <v>285</v>
      </c>
      <c r="C55" s="17">
        <f>C56+C57</f>
        <v>1088</v>
      </c>
      <c r="D55" s="17">
        <f>D56+D57</f>
        <v>1088</v>
      </c>
      <c r="E55" s="17">
        <f>E56+E57</f>
        <v>1088</v>
      </c>
    </row>
    <row r="56" spans="1:5" ht="24.75">
      <c r="A56" s="57" t="s">
        <v>357</v>
      </c>
      <c r="B56" s="21" t="s">
        <v>233</v>
      </c>
      <c r="C56" s="17">
        <v>1088</v>
      </c>
      <c r="D56" s="17">
        <v>1088</v>
      </c>
      <c r="E56" s="17">
        <v>1088</v>
      </c>
    </row>
    <row r="57" spans="1:5" ht="24.75" hidden="1">
      <c r="A57" s="57" t="s">
        <v>50</v>
      </c>
      <c r="B57" s="21" t="s">
        <v>233</v>
      </c>
      <c r="C57" s="17">
        <v>0</v>
      </c>
      <c r="D57" s="17">
        <v>0</v>
      </c>
      <c r="E57" s="17">
        <v>0</v>
      </c>
    </row>
    <row r="58" spans="1:5" ht="24.75">
      <c r="A58" s="54" t="s">
        <v>327</v>
      </c>
      <c r="B58" s="23" t="s">
        <v>107</v>
      </c>
      <c r="C58" s="16">
        <f>C59+C61</f>
        <v>41.8</v>
      </c>
      <c r="D58" s="16">
        <f>D59+D61</f>
        <v>41.3</v>
      </c>
      <c r="E58" s="16">
        <f>E59+E61</f>
        <v>41.3</v>
      </c>
    </row>
    <row r="59" spans="1:5" ht="24.75">
      <c r="A59" s="54" t="s">
        <v>142</v>
      </c>
      <c r="B59" s="23" t="s">
        <v>143</v>
      </c>
      <c r="C59" s="18">
        <f>C60</f>
        <v>40.4</v>
      </c>
      <c r="D59" s="18">
        <f>D60</f>
        <v>40.4</v>
      </c>
      <c r="E59" s="18">
        <f>E60</f>
        <v>40.4</v>
      </c>
    </row>
    <row r="60" spans="1:5" ht="36">
      <c r="A60" s="139" t="s">
        <v>61</v>
      </c>
      <c r="B60" s="21" t="s">
        <v>254</v>
      </c>
      <c r="C60" s="19">
        <v>40.4</v>
      </c>
      <c r="D60" s="19">
        <v>40.4</v>
      </c>
      <c r="E60" s="19">
        <v>40.4</v>
      </c>
    </row>
    <row r="61" spans="1:5" ht="24.75">
      <c r="A61" s="54" t="s">
        <v>353</v>
      </c>
      <c r="B61" s="20" t="s">
        <v>144</v>
      </c>
      <c r="C61" s="18">
        <f>C62</f>
        <v>1.4</v>
      </c>
      <c r="D61" s="18">
        <f>D62</f>
        <v>0.9</v>
      </c>
      <c r="E61" s="18">
        <f>E62</f>
        <v>0.9</v>
      </c>
    </row>
    <row r="62" spans="1:5" ht="72">
      <c r="A62" s="139" t="s">
        <v>62</v>
      </c>
      <c r="B62" s="21" t="s">
        <v>255</v>
      </c>
      <c r="C62" s="19">
        <v>1.4</v>
      </c>
      <c r="D62" s="19">
        <v>0.9</v>
      </c>
      <c r="E62" s="19">
        <v>0.9</v>
      </c>
    </row>
    <row r="63" spans="1:5" ht="15.75">
      <c r="A63" s="160" t="s">
        <v>442</v>
      </c>
      <c r="B63" s="20" t="s">
        <v>441</v>
      </c>
      <c r="C63" s="18">
        <f>SUM(C64:C65)</f>
        <v>519</v>
      </c>
      <c r="D63" s="18">
        <f>SUM(D64:D65)</f>
        <v>0</v>
      </c>
      <c r="E63" s="18">
        <f>SUM(E64:E65)</f>
        <v>0</v>
      </c>
    </row>
    <row r="64" spans="1:5" ht="48">
      <c r="A64" s="113" t="s">
        <v>417</v>
      </c>
      <c r="B64" s="21" t="s">
        <v>428</v>
      </c>
      <c r="C64" s="19">
        <v>143</v>
      </c>
      <c r="D64" s="19">
        <v>0</v>
      </c>
      <c r="E64" s="19">
        <v>0</v>
      </c>
    </row>
    <row r="65" spans="1:5" ht="24">
      <c r="A65" s="113" t="s">
        <v>439</v>
      </c>
      <c r="B65" s="21" t="s">
        <v>455</v>
      </c>
      <c r="C65" s="19">
        <v>376</v>
      </c>
      <c r="D65" s="19">
        <v>0</v>
      </c>
      <c r="E65" s="19">
        <v>0</v>
      </c>
    </row>
    <row r="66" spans="1:5" ht="15.75">
      <c r="A66" s="55" t="s">
        <v>112</v>
      </c>
      <c r="B66" s="24"/>
      <c r="C66" s="58">
        <f>C49+C15</f>
        <v>4231.6</v>
      </c>
      <c r="D66" s="58">
        <f>D49+D15</f>
        <v>3718.8</v>
      </c>
      <c r="E66" s="58">
        <f>E49+E15</f>
        <v>3743.5</v>
      </c>
    </row>
    <row r="67" spans="1:5" ht="12.75">
      <c r="A67" s="71"/>
      <c r="B67" s="59"/>
      <c r="C67" s="59"/>
      <c r="D67" s="59"/>
      <c r="E67" s="59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4"/>
  <sheetViews>
    <sheetView zoomScaleSheetLayoutView="89" zoomScalePageLayoutView="0" workbookViewId="0" topLeftCell="A1">
      <pane xSplit="1" ySplit="18" topLeftCell="B5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54.25390625" style="25" customWidth="1"/>
    <col min="2" max="2" width="24.00390625" style="0" bestFit="1" customWidth="1"/>
    <col min="3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206</v>
      </c>
      <c r="C3" s="175"/>
      <c r="D3" s="175"/>
      <c r="E3" s="175"/>
    </row>
    <row r="4" spans="2:5" ht="12.75">
      <c r="B4" s="175" t="s">
        <v>30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29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33" customHeight="1">
      <c r="A13" s="90" t="s">
        <v>83</v>
      </c>
      <c r="B13" s="86" t="s">
        <v>84</v>
      </c>
      <c r="C13" s="33" t="s">
        <v>358</v>
      </c>
      <c r="D13" s="33" t="s">
        <v>416</v>
      </c>
      <c r="E13" s="33" t="s">
        <v>463</v>
      </c>
    </row>
    <row r="14" spans="1:5" ht="11.25" customHeight="1">
      <c r="A14" s="90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>
      <c r="A15" s="88" t="s">
        <v>272</v>
      </c>
      <c r="B15" s="20" t="s">
        <v>85</v>
      </c>
      <c r="C15" s="14">
        <f>C16+C38</f>
        <v>1338.7</v>
      </c>
      <c r="D15" s="14">
        <f>D16+D38</f>
        <v>1341</v>
      </c>
      <c r="E15" s="14">
        <f>E16+E38</f>
        <v>1354.1</v>
      </c>
    </row>
    <row r="16" spans="1:5" ht="15.75">
      <c r="A16" s="88" t="s">
        <v>271</v>
      </c>
      <c r="B16" s="20"/>
      <c r="C16" s="14">
        <f>C17+C28+C30+C23</f>
        <v>1338.7</v>
      </c>
      <c r="D16" s="14">
        <f>D17+D28+D30+D23</f>
        <v>1341</v>
      </c>
      <c r="E16" s="14">
        <f>E17+E28+E30+E23</f>
        <v>1354.1</v>
      </c>
    </row>
    <row r="17" spans="1:5" ht="15.75">
      <c r="A17" s="88" t="s">
        <v>86</v>
      </c>
      <c r="B17" s="20" t="s">
        <v>87</v>
      </c>
      <c r="C17" s="14">
        <f>SUM(C18)</f>
        <v>102.2</v>
      </c>
      <c r="D17" s="14">
        <f>SUM(D18)</f>
        <v>104.7</v>
      </c>
      <c r="E17" s="14">
        <f>SUM(E18)</f>
        <v>108.3</v>
      </c>
    </row>
    <row r="18" spans="1:5" ht="15.75">
      <c r="A18" s="88" t="s">
        <v>88</v>
      </c>
      <c r="B18" s="20" t="s">
        <v>89</v>
      </c>
      <c r="C18" s="14">
        <f>SUM(C19+C20+C22+C21)</f>
        <v>102.2</v>
      </c>
      <c r="D18" s="14">
        <f>SUM(D19+D20+D22+D21)</f>
        <v>104.7</v>
      </c>
      <c r="E18" s="14">
        <f>SUM(E19+E20+E22+E21)</f>
        <v>108.3</v>
      </c>
    </row>
    <row r="19" spans="1:5" ht="48.75">
      <c r="A19" s="47" t="s">
        <v>125</v>
      </c>
      <c r="B19" s="21" t="s">
        <v>265</v>
      </c>
      <c r="C19" s="15">
        <v>102.2</v>
      </c>
      <c r="D19" s="15">
        <v>104.7</v>
      </c>
      <c r="E19" s="15">
        <v>108.3</v>
      </c>
    </row>
    <row r="20" spans="1:5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36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72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281.5</v>
      </c>
      <c r="D23" s="14">
        <f>SUM(D24:D27)</f>
        <v>277.3</v>
      </c>
      <c r="E23" s="14">
        <f>SUM(E24:E27)</f>
        <v>283.8</v>
      </c>
    </row>
    <row r="24" spans="1:5" ht="48.75">
      <c r="A24" s="47" t="s">
        <v>401</v>
      </c>
      <c r="B24" s="121" t="s">
        <v>389</v>
      </c>
      <c r="C24" s="15">
        <v>96.1</v>
      </c>
      <c r="D24" s="15">
        <v>96.5</v>
      </c>
      <c r="E24" s="15">
        <v>97.8</v>
      </c>
    </row>
    <row r="25" spans="1:5" ht="60.75">
      <c r="A25" s="145" t="s">
        <v>402</v>
      </c>
      <c r="B25" s="121" t="s">
        <v>390</v>
      </c>
      <c r="C25" s="15">
        <v>1</v>
      </c>
      <c r="D25" s="15">
        <v>0.8</v>
      </c>
      <c r="E25" s="15">
        <v>0.8</v>
      </c>
    </row>
    <row r="26" spans="1:5" ht="48">
      <c r="A26" s="143" t="s">
        <v>403</v>
      </c>
      <c r="B26" s="121" t="s">
        <v>391</v>
      </c>
      <c r="C26" s="15">
        <v>203.6</v>
      </c>
      <c r="D26" s="15">
        <v>199.9</v>
      </c>
      <c r="E26" s="15">
        <v>204</v>
      </c>
    </row>
    <row r="27" spans="1:5" ht="48">
      <c r="A27" s="142" t="s">
        <v>404</v>
      </c>
      <c r="B27" s="121" t="s">
        <v>392</v>
      </c>
      <c r="C27" s="15">
        <v>-19.2</v>
      </c>
      <c r="D27" s="15">
        <v>-19.9</v>
      </c>
      <c r="E27" s="15">
        <v>-18.8</v>
      </c>
    </row>
    <row r="28" spans="1:5" ht="15.75">
      <c r="A28" s="50" t="s">
        <v>90</v>
      </c>
      <c r="B28" s="20" t="s">
        <v>91</v>
      </c>
      <c r="C28" s="14">
        <f>SUM(C29:C29)</f>
        <v>10</v>
      </c>
      <c r="D28" s="14">
        <f>SUM(D29:D29)</f>
        <v>12</v>
      </c>
      <c r="E28" s="14">
        <f>SUM(E29:E29)</f>
        <v>13</v>
      </c>
    </row>
    <row r="29" spans="1:5" ht="15.75">
      <c r="A29" s="51" t="s">
        <v>92</v>
      </c>
      <c r="B29" s="22" t="s">
        <v>78</v>
      </c>
      <c r="C29" s="15">
        <v>10</v>
      </c>
      <c r="D29" s="15">
        <v>12</v>
      </c>
      <c r="E29" s="15">
        <v>13</v>
      </c>
    </row>
    <row r="30" spans="1:5" ht="15.75">
      <c r="A30" s="50" t="s">
        <v>93</v>
      </c>
      <c r="B30" s="20" t="s">
        <v>116</v>
      </c>
      <c r="C30" s="14">
        <f>SUM(C33+C31)</f>
        <v>945</v>
      </c>
      <c r="D30" s="14">
        <f>SUM(D33+D31)</f>
        <v>947</v>
      </c>
      <c r="E30" s="14">
        <f>SUM(E33+E31)</f>
        <v>949</v>
      </c>
    </row>
    <row r="31" spans="1:5" ht="15.75">
      <c r="A31" s="51" t="s">
        <v>117</v>
      </c>
      <c r="B31" s="21" t="s">
        <v>118</v>
      </c>
      <c r="C31" s="15">
        <f>SUM(C32)</f>
        <v>30</v>
      </c>
      <c r="D31" s="15">
        <f>SUM(D32)</f>
        <v>32</v>
      </c>
      <c r="E31" s="15">
        <f>SUM(E32)</f>
        <v>34</v>
      </c>
    </row>
    <row r="32" spans="1:5" ht="36.75">
      <c r="A32" s="51" t="s">
        <v>119</v>
      </c>
      <c r="B32" s="22" t="s">
        <v>269</v>
      </c>
      <c r="C32" s="15">
        <v>30</v>
      </c>
      <c r="D32" s="15">
        <v>32</v>
      </c>
      <c r="E32" s="15">
        <v>34</v>
      </c>
    </row>
    <row r="33" spans="1:5" ht="15.75">
      <c r="A33" s="50" t="s">
        <v>120</v>
      </c>
      <c r="B33" s="20" t="s">
        <v>121</v>
      </c>
      <c r="C33" s="14">
        <f>SUM(C34+C36)</f>
        <v>915</v>
      </c>
      <c r="D33" s="14">
        <f>SUM(D34+D36)</f>
        <v>915</v>
      </c>
      <c r="E33" s="14">
        <f>SUM(E34+E36)</f>
        <v>915</v>
      </c>
    </row>
    <row r="34" spans="1:5" ht="15.75">
      <c r="A34" s="146" t="s">
        <v>406</v>
      </c>
      <c r="B34" s="21" t="s">
        <v>405</v>
      </c>
      <c r="C34" s="15">
        <f>SUM(C35)</f>
        <v>15</v>
      </c>
      <c r="D34" s="15">
        <f>SUM(D35)</f>
        <v>15</v>
      </c>
      <c r="E34" s="15">
        <f>SUM(E35)</f>
        <v>15</v>
      </c>
    </row>
    <row r="35" spans="1:5" ht="24.75">
      <c r="A35" s="47" t="s">
        <v>408</v>
      </c>
      <c r="B35" s="22" t="s">
        <v>407</v>
      </c>
      <c r="C35" s="15">
        <v>15</v>
      </c>
      <c r="D35" s="15">
        <v>15</v>
      </c>
      <c r="E35" s="15">
        <v>15</v>
      </c>
    </row>
    <row r="36" spans="1:5" ht="15.75">
      <c r="A36" s="146" t="s">
        <v>410</v>
      </c>
      <c r="B36" s="21" t="s">
        <v>409</v>
      </c>
      <c r="C36" s="15">
        <f>SUM(C37)</f>
        <v>900</v>
      </c>
      <c r="D36" s="15">
        <f>SUM(D37)</f>
        <v>900</v>
      </c>
      <c r="E36" s="15">
        <f>SUM(E37)</f>
        <v>900</v>
      </c>
    </row>
    <row r="37" spans="1:5" ht="24.75">
      <c r="A37" s="47" t="s">
        <v>412</v>
      </c>
      <c r="B37" s="22" t="s">
        <v>411</v>
      </c>
      <c r="C37" s="15">
        <v>900</v>
      </c>
      <c r="D37" s="15">
        <v>900</v>
      </c>
      <c r="E37" s="15">
        <v>900</v>
      </c>
    </row>
    <row r="38" spans="1:5" ht="15.75" hidden="1">
      <c r="A38" s="88" t="s">
        <v>273</v>
      </c>
      <c r="B38" s="22"/>
      <c r="C38" s="14">
        <f>C39+C45</f>
        <v>0</v>
      </c>
      <c r="D38" s="14">
        <f>D39+D45</f>
        <v>0</v>
      </c>
      <c r="E38" s="14">
        <f>E39+E45</f>
        <v>0</v>
      </c>
    </row>
    <row r="39" spans="1:5" ht="24.75" hidden="1">
      <c r="A39" s="50" t="s">
        <v>94</v>
      </c>
      <c r="B39" s="20" t="s">
        <v>95</v>
      </c>
      <c r="C39" s="14">
        <f>SUM(C40)</f>
        <v>0</v>
      </c>
      <c r="D39" s="14">
        <f>SUM(D40)</f>
        <v>0</v>
      </c>
      <c r="E39" s="14">
        <f>SUM(E40)</f>
        <v>0</v>
      </c>
    </row>
    <row r="40" spans="1:5" ht="60.75" hidden="1">
      <c r="A40" s="53" t="s">
        <v>325</v>
      </c>
      <c r="B40" s="21" t="s">
        <v>96</v>
      </c>
      <c r="C40" s="15">
        <f>SUM(C41+C43)</f>
        <v>0</v>
      </c>
      <c r="D40" s="15">
        <f>SUM(D41+D43)</f>
        <v>0</v>
      </c>
      <c r="E40" s="15">
        <f>SUM(E41+E43)</f>
        <v>0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 hidden="1">
      <c r="A43" s="53" t="s">
        <v>312</v>
      </c>
      <c r="B43" s="21" t="s">
        <v>98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48.75" hidden="1">
      <c r="A44" s="53" t="s">
        <v>326</v>
      </c>
      <c r="B44" s="21" t="s">
        <v>220</v>
      </c>
      <c r="C44" s="15">
        <v>0</v>
      </c>
      <c r="D44" s="15">
        <v>0</v>
      </c>
      <c r="E44" s="15">
        <v>0</v>
      </c>
    </row>
    <row r="45" spans="1:5" ht="24.75" hidden="1">
      <c r="A45" s="54" t="s">
        <v>288</v>
      </c>
      <c r="B45" s="20" t="s">
        <v>164</v>
      </c>
      <c r="C45" s="14">
        <f>C46</f>
        <v>0</v>
      </c>
      <c r="D45" s="14">
        <f>D46</f>
        <v>0</v>
      </c>
      <c r="E45" s="14">
        <f>E46</f>
        <v>0</v>
      </c>
    </row>
    <row r="46" spans="1:5" ht="36.75" hidden="1">
      <c r="A46" s="47" t="s">
        <v>168</v>
      </c>
      <c r="B46" s="31" t="s">
        <v>292</v>
      </c>
      <c r="C46" s="15">
        <v>0</v>
      </c>
      <c r="D46" s="15">
        <v>0</v>
      </c>
      <c r="E46" s="15">
        <v>0</v>
      </c>
    </row>
    <row r="47" spans="1:5" ht="15.75">
      <c r="A47" s="56" t="s">
        <v>274</v>
      </c>
      <c r="B47" s="23" t="s">
        <v>106</v>
      </c>
      <c r="C47" s="16">
        <f>C48</f>
        <v>3029</v>
      </c>
      <c r="D47" s="16">
        <f>D48</f>
        <v>2589.5</v>
      </c>
      <c r="E47" s="16">
        <f>E48</f>
        <v>2579.5</v>
      </c>
    </row>
    <row r="48" spans="1:5" ht="39">
      <c r="A48" s="56" t="s">
        <v>278</v>
      </c>
      <c r="B48" s="23" t="s">
        <v>279</v>
      </c>
      <c r="C48" s="16">
        <f>C49+C52+C56+C61</f>
        <v>3029</v>
      </c>
      <c r="D48" s="16">
        <f>D49+D52+D56+D61</f>
        <v>2589.5</v>
      </c>
      <c r="E48" s="16">
        <f>E49+E52+E56+E61</f>
        <v>2579.5</v>
      </c>
    </row>
    <row r="49" spans="1:5" ht="24.75">
      <c r="A49" s="54" t="s">
        <v>137</v>
      </c>
      <c r="B49" s="23" t="s">
        <v>138</v>
      </c>
      <c r="C49" s="16">
        <f aca="true" t="shared" si="0" ref="C49:E50">C50</f>
        <v>825</v>
      </c>
      <c r="D49" s="16">
        <f t="shared" si="0"/>
        <v>825</v>
      </c>
      <c r="E49" s="16">
        <f t="shared" si="0"/>
        <v>815</v>
      </c>
    </row>
    <row r="50" spans="1:5" ht="15.75">
      <c r="A50" s="54" t="s">
        <v>139</v>
      </c>
      <c r="B50" s="23" t="s">
        <v>140</v>
      </c>
      <c r="C50" s="16">
        <f t="shared" si="0"/>
        <v>825</v>
      </c>
      <c r="D50" s="16">
        <f t="shared" si="0"/>
        <v>825</v>
      </c>
      <c r="E50" s="16">
        <f t="shared" si="0"/>
        <v>815</v>
      </c>
    </row>
    <row r="51" spans="1:5" ht="24.75">
      <c r="A51" s="57" t="s">
        <v>280</v>
      </c>
      <c r="B51" s="22" t="s">
        <v>368</v>
      </c>
      <c r="C51" s="17">
        <v>825</v>
      </c>
      <c r="D51" s="17">
        <v>825</v>
      </c>
      <c r="E51" s="17">
        <v>815</v>
      </c>
    </row>
    <row r="52" spans="1:5" ht="24.75">
      <c r="A52" s="54" t="s">
        <v>352</v>
      </c>
      <c r="B52" s="20" t="s">
        <v>109</v>
      </c>
      <c r="C52" s="16">
        <f>C53</f>
        <v>1723</v>
      </c>
      <c r="D52" s="16">
        <f>D53</f>
        <v>1723</v>
      </c>
      <c r="E52" s="16">
        <f>E53</f>
        <v>1723</v>
      </c>
    </row>
    <row r="53" spans="1:5" ht="15.75">
      <c r="A53" s="57" t="s">
        <v>141</v>
      </c>
      <c r="B53" s="21" t="s">
        <v>285</v>
      </c>
      <c r="C53" s="17">
        <f>C54+C55</f>
        <v>1723</v>
      </c>
      <c r="D53" s="17">
        <f>D54+D55</f>
        <v>1723</v>
      </c>
      <c r="E53" s="17">
        <f>E54+E55</f>
        <v>1723</v>
      </c>
    </row>
    <row r="54" spans="1:5" ht="24.75">
      <c r="A54" s="57" t="s">
        <v>357</v>
      </c>
      <c r="B54" s="21" t="s">
        <v>234</v>
      </c>
      <c r="C54" s="17">
        <v>1723</v>
      </c>
      <c r="D54" s="17">
        <v>1723</v>
      </c>
      <c r="E54" s="17">
        <v>1723</v>
      </c>
    </row>
    <row r="55" spans="1:5" ht="24.75" hidden="1">
      <c r="A55" s="57" t="s">
        <v>50</v>
      </c>
      <c r="B55" s="21" t="s">
        <v>234</v>
      </c>
      <c r="C55" s="17">
        <v>0</v>
      </c>
      <c r="D55" s="17">
        <v>0</v>
      </c>
      <c r="E55" s="17">
        <v>0</v>
      </c>
    </row>
    <row r="56" spans="1:5" ht="24.75">
      <c r="A56" s="54" t="s">
        <v>327</v>
      </c>
      <c r="B56" s="23" t="s">
        <v>107</v>
      </c>
      <c r="C56" s="16">
        <f>C57+C59</f>
        <v>42</v>
      </c>
      <c r="D56" s="16">
        <f>D57+D59</f>
        <v>41.5</v>
      </c>
      <c r="E56" s="16">
        <f>E57+E59</f>
        <v>41.5</v>
      </c>
    </row>
    <row r="57" spans="1:5" ht="24.75">
      <c r="A57" s="54" t="s">
        <v>142</v>
      </c>
      <c r="B57" s="23" t="s">
        <v>143</v>
      </c>
      <c r="C57" s="18">
        <f>C58</f>
        <v>40.4</v>
      </c>
      <c r="D57" s="18">
        <f>D58</f>
        <v>40.4</v>
      </c>
      <c r="E57" s="18">
        <f>E58</f>
        <v>40.4</v>
      </c>
    </row>
    <row r="58" spans="1:5" ht="36">
      <c r="A58" s="139" t="s">
        <v>61</v>
      </c>
      <c r="B58" s="21" t="s">
        <v>256</v>
      </c>
      <c r="C58" s="19">
        <v>40.4</v>
      </c>
      <c r="D58" s="19">
        <v>40.4</v>
      </c>
      <c r="E58" s="19">
        <v>40.4</v>
      </c>
    </row>
    <row r="59" spans="1:5" ht="24.75">
      <c r="A59" s="54" t="s">
        <v>353</v>
      </c>
      <c r="B59" s="20" t="s">
        <v>144</v>
      </c>
      <c r="C59" s="18">
        <f>C60</f>
        <v>1.6</v>
      </c>
      <c r="D59" s="18">
        <f>D60</f>
        <v>1.1</v>
      </c>
      <c r="E59" s="18">
        <f>E60</f>
        <v>1.1</v>
      </c>
    </row>
    <row r="60" spans="1:5" ht="72">
      <c r="A60" s="139" t="s">
        <v>62</v>
      </c>
      <c r="B60" s="21" t="s">
        <v>257</v>
      </c>
      <c r="C60" s="19">
        <v>1.6</v>
      </c>
      <c r="D60" s="19">
        <v>1.1</v>
      </c>
      <c r="E60" s="19">
        <v>1.1</v>
      </c>
    </row>
    <row r="61" spans="1:5" ht="15.75">
      <c r="A61" s="160" t="s">
        <v>442</v>
      </c>
      <c r="B61" s="20" t="s">
        <v>441</v>
      </c>
      <c r="C61" s="18">
        <f>SUM(C62:C63)</f>
        <v>439</v>
      </c>
      <c r="D61" s="18">
        <f>SUM(D62:D63)</f>
        <v>0</v>
      </c>
      <c r="E61" s="18">
        <f>SUM(E62:E63)</f>
        <v>0</v>
      </c>
    </row>
    <row r="62" spans="1:5" ht="48">
      <c r="A62" s="113" t="s">
        <v>417</v>
      </c>
      <c r="B62" s="21" t="s">
        <v>429</v>
      </c>
      <c r="C62" s="19">
        <v>0</v>
      </c>
      <c r="D62" s="19">
        <v>0</v>
      </c>
      <c r="E62" s="19">
        <v>0</v>
      </c>
    </row>
    <row r="63" spans="1:5" ht="24">
      <c r="A63" s="113" t="s">
        <v>439</v>
      </c>
      <c r="B63" s="21" t="s">
        <v>456</v>
      </c>
      <c r="C63" s="19">
        <v>439</v>
      </c>
      <c r="D63" s="19">
        <v>0</v>
      </c>
      <c r="E63" s="19">
        <v>0</v>
      </c>
    </row>
    <row r="64" spans="1:5" ht="15.75">
      <c r="A64" s="55" t="s">
        <v>112</v>
      </c>
      <c r="B64" s="20"/>
      <c r="C64" s="58">
        <f>C47+C15</f>
        <v>4367.7</v>
      </c>
      <c r="D64" s="58">
        <f>D47+D15</f>
        <v>3930.5</v>
      </c>
      <c r="E64" s="58">
        <f>E47+E15</f>
        <v>3933.6</v>
      </c>
    </row>
    <row r="65" spans="1:2" ht="12.75">
      <c r="A65" s="70"/>
      <c r="B65" s="66"/>
    </row>
    <row r="66" spans="1:2" ht="12.75">
      <c r="A66" s="70"/>
      <c r="B66" s="66"/>
    </row>
    <row r="67" spans="1:2" ht="12.75">
      <c r="A67" s="70"/>
      <c r="B67" s="66"/>
    </row>
    <row r="68" spans="1:2" ht="12.75">
      <c r="A68" s="70"/>
      <c r="B68" s="66"/>
    </row>
    <row r="69" spans="1:2" ht="12.75">
      <c r="A69" s="70"/>
      <c r="B69" s="67"/>
    </row>
    <row r="70" spans="1:2" ht="12.75">
      <c r="A70" s="70"/>
      <c r="B70" s="67"/>
    </row>
    <row r="71" spans="1:2" ht="12.75">
      <c r="A71" s="70"/>
      <c r="B71" s="67"/>
    </row>
    <row r="72" spans="1:2" ht="12.75">
      <c r="A72" s="70"/>
      <c r="B72" s="67"/>
    </row>
    <row r="73" ht="12.75">
      <c r="B73" s="67"/>
    </row>
    <row r="74" ht="12.75">
      <c r="B74" s="67"/>
    </row>
    <row r="75" ht="12.75">
      <c r="B75" s="67"/>
    </row>
    <row r="76" ht="12.75">
      <c r="B76" s="67"/>
    </row>
    <row r="77" ht="12.75">
      <c r="B77" s="67"/>
    </row>
    <row r="78" ht="12.75">
      <c r="B78" s="67"/>
    </row>
    <row r="79" ht="12.75">
      <c r="B79" s="67"/>
    </row>
    <row r="80" ht="12.75">
      <c r="B80" s="67"/>
    </row>
    <row r="81" ht="12.75">
      <c r="B81" s="67"/>
    </row>
    <row r="82" ht="12.75">
      <c r="B82" s="67"/>
    </row>
    <row r="83" ht="12.75">
      <c r="B83" s="67"/>
    </row>
    <row r="84" ht="12.75">
      <c r="B84" s="67"/>
    </row>
    <row r="85" ht="12.75">
      <c r="B85" s="67"/>
    </row>
    <row r="86" ht="12.75">
      <c r="B86" s="67"/>
    </row>
    <row r="87" ht="12.75">
      <c r="B87" s="67"/>
    </row>
    <row r="88" ht="12.75">
      <c r="B88" s="67"/>
    </row>
    <row r="89" ht="12.75">
      <c r="B89" s="67"/>
    </row>
    <row r="90" ht="12.75">
      <c r="B90" s="67"/>
    </row>
    <row r="91" ht="12.75">
      <c r="B91" s="67"/>
    </row>
    <row r="92" ht="12.75">
      <c r="B92" s="67"/>
    </row>
    <row r="93" ht="12.75">
      <c r="B93" s="67"/>
    </row>
    <row r="94" ht="12.75">
      <c r="B94" s="67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9"/>
  <sheetViews>
    <sheetView zoomScale="90" zoomScaleNormal="90" zoomScaleSheetLayoutView="90" zoomScalePageLayoutView="0" workbookViewId="0" topLeftCell="A1">
      <pane xSplit="1" ySplit="18" topLeftCell="B53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54.25390625" style="25" customWidth="1"/>
    <col min="2" max="2" width="24.00390625" style="0" bestFit="1" customWidth="1"/>
    <col min="3" max="3" width="12.375" style="0" customWidth="1"/>
    <col min="4" max="4" width="13.125" style="0" customWidth="1"/>
    <col min="5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207</v>
      </c>
      <c r="C3" s="175"/>
      <c r="D3" s="175"/>
      <c r="E3" s="175"/>
    </row>
    <row r="4" spans="2:5" ht="12.75">
      <c r="B4" s="175" t="s">
        <v>32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31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1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62">
        <v>1</v>
      </c>
      <c r="B14" s="5">
        <v>2</v>
      </c>
      <c r="C14" s="6">
        <v>3</v>
      </c>
      <c r="D14" s="6">
        <v>4</v>
      </c>
      <c r="E14" s="6">
        <v>5</v>
      </c>
    </row>
    <row r="15" spans="1:6" ht="15.75">
      <c r="A15" s="88" t="s">
        <v>272</v>
      </c>
      <c r="B15" s="20" t="s">
        <v>85</v>
      </c>
      <c r="C15" s="14">
        <f>C16+C38</f>
        <v>3097.2000000000003</v>
      </c>
      <c r="D15" s="14">
        <f>D16+D38</f>
        <v>3127</v>
      </c>
      <c r="E15" s="14">
        <f>E16+E38</f>
        <v>3185.8999999999996</v>
      </c>
      <c r="F15" s="68"/>
    </row>
    <row r="16" spans="1:6" ht="15.75">
      <c r="A16" s="88" t="s">
        <v>271</v>
      </c>
      <c r="B16" s="20"/>
      <c r="C16" s="14">
        <f>C17+C28+C30+C23</f>
        <v>3097.2000000000003</v>
      </c>
      <c r="D16" s="14">
        <f>D17+D28+D30+D23</f>
        <v>3127</v>
      </c>
      <c r="E16" s="14">
        <f>E17+E28+E30+E23</f>
        <v>3185.8999999999996</v>
      </c>
      <c r="F16" s="68"/>
    </row>
    <row r="17" spans="1:6" ht="15.75">
      <c r="A17" s="88" t="s">
        <v>86</v>
      </c>
      <c r="B17" s="20" t="s">
        <v>87</v>
      </c>
      <c r="C17" s="14">
        <f>SUM(C18)</f>
        <v>328.3</v>
      </c>
      <c r="D17" s="14">
        <f>SUM(D18)</f>
        <v>336.6</v>
      </c>
      <c r="E17" s="14">
        <f>SUM(E18)</f>
        <v>348</v>
      </c>
      <c r="F17" s="68"/>
    </row>
    <row r="18" spans="1:6" ht="15.75">
      <c r="A18" s="88" t="s">
        <v>88</v>
      </c>
      <c r="B18" s="20" t="s">
        <v>89</v>
      </c>
      <c r="C18" s="14">
        <f>SUM(C19+C20+C22+C21)</f>
        <v>328.3</v>
      </c>
      <c r="D18" s="14">
        <f>SUM(D19+D20+D22+D21)</f>
        <v>336.6</v>
      </c>
      <c r="E18" s="14">
        <f>SUM(E19+E20+E22+E21)</f>
        <v>348</v>
      </c>
      <c r="F18" s="68"/>
    </row>
    <row r="19" spans="1:6" ht="48.75">
      <c r="A19" s="47" t="s">
        <v>125</v>
      </c>
      <c r="B19" s="21" t="s">
        <v>265</v>
      </c>
      <c r="C19" s="15">
        <v>325.3</v>
      </c>
      <c r="D19" s="15">
        <v>333.6</v>
      </c>
      <c r="E19" s="15">
        <v>344</v>
      </c>
      <c r="F19" s="68"/>
    </row>
    <row r="20" spans="1:6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  <c r="F20" s="68"/>
    </row>
    <row r="21" spans="1:6" ht="36.75">
      <c r="A21" s="47" t="s">
        <v>123</v>
      </c>
      <c r="B21" s="21" t="s">
        <v>268</v>
      </c>
      <c r="C21" s="15">
        <v>3</v>
      </c>
      <c r="D21" s="15">
        <v>3</v>
      </c>
      <c r="E21" s="15">
        <v>4</v>
      </c>
      <c r="F21" s="68"/>
    </row>
    <row r="22" spans="1:6" ht="72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  <c r="F22" s="68"/>
    </row>
    <row r="23" spans="1:6" ht="24.75">
      <c r="A23" s="55" t="s">
        <v>381</v>
      </c>
      <c r="B23" s="23" t="s">
        <v>382</v>
      </c>
      <c r="C23" s="14">
        <f>SUM(C24:C27)</f>
        <v>677.9000000000001</v>
      </c>
      <c r="D23" s="14">
        <f>SUM(D24:D27)</f>
        <v>668.4000000000001</v>
      </c>
      <c r="E23" s="14">
        <f>SUM(E24:E27)</f>
        <v>683.8999999999999</v>
      </c>
      <c r="F23" s="68"/>
    </row>
    <row r="24" spans="1:6" ht="48.75">
      <c r="A24" s="47" t="s">
        <v>401</v>
      </c>
      <c r="B24" s="121" t="s">
        <v>389</v>
      </c>
      <c r="C24" s="15">
        <v>231.5</v>
      </c>
      <c r="D24" s="15">
        <v>232.4</v>
      </c>
      <c r="E24" s="15">
        <v>235.7</v>
      </c>
      <c r="F24" s="68"/>
    </row>
    <row r="25" spans="1:6" ht="60.75">
      <c r="A25" s="145" t="s">
        <v>402</v>
      </c>
      <c r="B25" s="121" t="s">
        <v>390</v>
      </c>
      <c r="C25" s="15">
        <v>2.3</v>
      </c>
      <c r="D25" s="15">
        <v>2.1</v>
      </c>
      <c r="E25" s="15">
        <v>2</v>
      </c>
      <c r="F25" s="68"/>
    </row>
    <row r="26" spans="1:6" ht="48">
      <c r="A26" s="143" t="s">
        <v>403</v>
      </c>
      <c r="B26" s="121" t="s">
        <v>391</v>
      </c>
      <c r="C26" s="15">
        <v>490.4</v>
      </c>
      <c r="D26" s="15">
        <v>481.7</v>
      </c>
      <c r="E26" s="15">
        <v>491.4</v>
      </c>
      <c r="F26" s="68"/>
    </row>
    <row r="27" spans="1:6" ht="48">
      <c r="A27" s="142" t="s">
        <v>404</v>
      </c>
      <c r="B27" s="121" t="s">
        <v>392</v>
      </c>
      <c r="C27" s="15">
        <v>-46.3</v>
      </c>
      <c r="D27" s="15">
        <v>-47.8</v>
      </c>
      <c r="E27" s="15">
        <v>-45.2</v>
      </c>
      <c r="F27" s="68"/>
    </row>
    <row r="28" spans="1:6" ht="15.75">
      <c r="A28" s="50" t="s">
        <v>90</v>
      </c>
      <c r="B28" s="20" t="s">
        <v>91</v>
      </c>
      <c r="C28" s="14">
        <f>SUM(C29:C29)</f>
        <v>218</v>
      </c>
      <c r="D28" s="14">
        <f>SUM(D29:D29)</f>
        <v>248</v>
      </c>
      <c r="E28" s="14">
        <f>SUM(E29:E29)</f>
        <v>279</v>
      </c>
      <c r="F28" s="68"/>
    </row>
    <row r="29" spans="1:6" ht="15.75">
      <c r="A29" s="51" t="s">
        <v>92</v>
      </c>
      <c r="B29" s="22" t="s">
        <v>78</v>
      </c>
      <c r="C29" s="15">
        <v>218</v>
      </c>
      <c r="D29" s="15">
        <v>248</v>
      </c>
      <c r="E29" s="15">
        <v>279</v>
      </c>
      <c r="F29" s="68"/>
    </row>
    <row r="30" spans="1:6" ht="15.75">
      <c r="A30" s="50" t="s">
        <v>93</v>
      </c>
      <c r="B30" s="20" t="s">
        <v>116</v>
      </c>
      <c r="C30" s="14">
        <f>SUM(C33+C31)</f>
        <v>1873</v>
      </c>
      <c r="D30" s="14">
        <f>SUM(D33+D31)</f>
        <v>1874</v>
      </c>
      <c r="E30" s="14">
        <f>SUM(E33+E31)</f>
        <v>1875</v>
      </c>
      <c r="F30" s="68"/>
    </row>
    <row r="31" spans="1:6" ht="15.75">
      <c r="A31" s="51" t="s">
        <v>117</v>
      </c>
      <c r="B31" s="21" t="s">
        <v>118</v>
      </c>
      <c r="C31" s="15">
        <f>SUM(C32)</f>
        <v>19</v>
      </c>
      <c r="D31" s="15">
        <f>SUM(D32)</f>
        <v>20</v>
      </c>
      <c r="E31" s="15">
        <f>SUM(E32)</f>
        <v>21</v>
      </c>
      <c r="F31" s="68"/>
    </row>
    <row r="32" spans="1:6" ht="36.75">
      <c r="A32" s="51" t="s">
        <v>119</v>
      </c>
      <c r="B32" s="22" t="s">
        <v>269</v>
      </c>
      <c r="C32" s="15">
        <v>19</v>
      </c>
      <c r="D32" s="15">
        <v>20</v>
      </c>
      <c r="E32" s="15">
        <v>21</v>
      </c>
      <c r="F32" s="68"/>
    </row>
    <row r="33" spans="1:6" ht="15.75">
      <c r="A33" s="50" t="s">
        <v>120</v>
      </c>
      <c r="B33" s="20" t="s">
        <v>121</v>
      </c>
      <c r="C33" s="14">
        <f>SUM(C34+C36)</f>
        <v>1854</v>
      </c>
      <c r="D33" s="14">
        <f>SUM(D34+D36)</f>
        <v>1854</v>
      </c>
      <c r="E33" s="14">
        <f>SUM(E34+E36)</f>
        <v>1854</v>
      </c>
      <c r="F33" s="68"/>
    </row>
    <row r="34" spans="1:6" ht="15.75">
      <c r="A34" s="146" t="s">
        <v>406</v>
      </c>
      <c r="B34" s="21" t="s">
        <v>405</v>
      </c>
      <c r="C34" s="15">
        <f>SUM(C35)</f>
        <v>120</v>
      </c>
      <c r="D34" s="15">
        <f>SUM(D35)</f>
        <v>120</v>
      </c>
      <c r="E34" s="15">
        <f>SUM(E35)</f>
        <v>120</v>
      </c>
      <c r="F34" s="68"/>
    </row>
    <row r="35" spans="1:6" ht="24.75">
      <c r="A35" s="47" t="s">
        <v>408</v>
      </c>
      <c r="B35" s="22" t="s">
        <v>407</v>
      </c>
      <c r="C35" s="15">
        <v>120</v>
      </c>
      <c r="D35" s="15">
        <v>120</v>
      </c>
      <c r="E35" s="15">
        <v>120</v>
      </c>
      <c r="F35" s="68"/>
    </row>
    <row r="36" spans="1:6" ht="15.75">
      <c r="A36" s="146" t="s">
        <v>410</v>
      </c>
      <c r="B36" s="21" t="s">
        <v>409</v>
      </c>
      <c r="C36" s="15">
        <f>SUM(C37)</f>
        <v>1734</v>
      </c>
      <c r="D36" s="15">
        <f>SUM(D37)</f>
        <v>1734</v>
      </c>
      <c r="E36" s="15">
        <f>SUM(E37)</f>
        <v>1734</v>
      </c>
      <c r="F36" s="68"/>
    </row>
    <row r="37" spans="1:6" ht="24.75">
      <c r="A37" s="47" t="s">
        <v>412</v>
      </c>
      <c r="B37" s="22" t="s">
        <v>411</v>
      </c>
      <c r="C37" s="15">
        <v>1734</v>
      </c>
      <c r="D37" s="15">
        <v>1734</v>
      </c>
      <c r="E37" s="15">
        <v>1734</v>
      </c>
      <c r="F37" s="68"/>
    </row>
    <row r="38" spans="1:6" ht="15.75" hidden="1">
      <c r="A38" s="88" t="s">
        <v>273</v>
      </c>
      <c r="B38" s="22"/>
      <c r="C38" s="14">
        <f>C39+C45</f>
        <v>0</v>
      </c>
      <c r="D38" s="14">
        <f>D39+D45</f>
        <v>0</v>
      </c>
      <c r="E38" s="14">
        <f>E39+E45</f>
        <v>0</v>
      </c>
      <c r="F38" s="68"/>
    </row>
    <row r="39" spans="1:6" ht="24.75" hidden="1">
      <c r="A39" s="50" t="s">
        <v>94</v>
      </c>
      <c r="B39" s="20" t="s">
        <v>95</v>
      </c>
      <c r="C39" s="14">
        <f>SUM(C40)</f>
        <v>0</v>
      </c>
      <c r="D39" s="14">
        <f>SUM(D40)</f>
        <v>0</v>
      </c>
      <c r="E39" s="14">
        <f>SUM(E40)</f>
        <v>0</v>
      </c>
      <c r="F39" s="68"/>
    </row>
    <row r="40" spans="1:6" ht="60.75" hidden="1">
      <c r="A40" s="53" t="s">
        <v>325</v>
      </c>
      <c r="B40" s="21" t="s">
        <v>96</v>
      </c>
      <c r="C40" s="15">
        <f>SUM(C41+C43)</f>
        <v>0</v>
      </c>
      <c r="D40" s="15">
        <f>SUM(D41+D43)</f>
        <v>0</v>
      </c>
      <c r="E40" s="15">
        <f>SUM(E41+E43)</f>
        <v>0</v>
      </c>
      <c r="F40" s="68"/>
    </row>
    <row r="41" spans="1:6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  <c r="F41" s="68"/>
    </row>
    <row r="42" spans="1:6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  <c r="F42" s="68"/>
    </row>
    <row r="43" spans="1:6" ht="60.75" hidden="1">
      <c r="A43" s="53" t="s">
        <v>312</v>
      </c>
      <c r="B43" s="21" t="s">
        <v>98</v>
      </c>
      <c r="C43" s="15">
        <f>SUM(C44)</f>
        <v>0</v>
      </c>
      <c r="D43" s="15">
        <f>SUM(D44)</f>
        <v>0</v>
      </c>
      <c r="E43" s="15">
        <f>SUM(E44)</f>
        <v>0</v>
      </c>
      <c r="F43" s="68"/>
    </row>
    <row r="44" spans="1:6" ht="48.75" hidden="1">
      <c r="A44" s="53" t="s">
        <v>326</v>
      </c>
      <c r="B44" s="21" t="s">
        <v>221</v>
      </c>
      <c r="C44" s="15"/>
      <c r="D44" s="15"/>
      <c r="E44" s="15"/>
      <c r="F44" s="68"/>
    </row>
    <row r="45" spans="1:6" ht="24.75" hidden="1">
      <c r="A45" s="54" t="s">
        <v>288</v>
      </c>
      <c r="B45" s="20" t="s">
        <v>164</v>
      </c>
      <c r="C45" s="14">
        <f>C46</f>
        <v>0</v>
      </c>
      <c r="D45" s="14">
        <f>D46</f>
        <v>0</v>
      </c>
      <c r="E45" s="14">
        <f>E46</f>
        <v>0</v>
      </c>
      <c r="F45" s="68"/>
    </row>
    <row r="46" spans="1:6" ht="36.75" hidden="1">
      <c r="A46" s="47" t="s">
        <v>168</v>
      </c>
      <c r="B46" s="31" t="s">
        <v>292</v>
      </c>
      <c r="C46" s="15">
        <v>0</v>
      </c>
      <c r="D46" s="15">
        <v>0</v>
      </c>
      <c r="E46" s="15">
        <v>0</v>
      </c>
      <c r="F46" s="68"/>
    </row>
    <row r="47" spans="1:6" ht="15.75">
      <c r="A47" s="56" t="s">
        <v>274</v>
      </c>
      <c r="B47" s="23" t="s">
        <v>106</v>
      </c>
      <c r="C47" s="16">
        <f>C48</f>
        <v>2569.5</v>
      </c>
      <c r="D47" s="16">
        <f>D48</f>
        <v>1848.1</v>
      </c>
      <c r="E47" s="16">
        <f>E48</f>
        <v>1848.1</v>
      </c>
      <c r="F47" s="68"/>
    </row>
    <row r="48" spans="1:6" ht="39">
      <c r="A48" s="56" t="s">
        <v>278</v>
      </c>
      <c r="B48" s="23" t="s">
        <v>279</v>
      </c>
      <c r="C48" s="16">
        <f>C49+C52+C56+C61</f>
        <v>2569.5</v>
      </c>
      <c r="D48" s="16">
        <f>D49+D52+D56+D61</f>
        <v>1848.1</v>
      </c>
      <c r="E48" s="16">
        <f>E49+E52+E56+E61</f>
        <v>1848.1</v>
      </c>
      <c r="F48" s="68"/>
    </row>
    <row r="49" spans="1:6" ht="24.75">
      <c r="A49" s="54" t="s">
        <v>137</v>
      </c>
      <c r="B49" s="23" t="s">
        <v>138</v>
      </c>
      <c r="C49" s="16">
        <f aca="true" t="shared" si="0" ref="C49:E50">C50</f>
        <v>570</v>
      </c>
      <c r="D49" s="16">
        <f t="shared" si="0"/>
        <v>570</v>
      </c>
      <c r="E49" s="16">
        <f t="shared" si="0"/>
        <v>570</v>
      </c>
      <c r="F49" s="68"/>
    </row>
    <row r="50" spans="1:6" ht="15.75">
      <c r="A50" s="54" t="s">
        <v>139</v>
      </c>
      <c r="B50" s="23" t="s">
        <v>140</v>
      </c>
      <c r="C50" s="16">
        <f t="shared" si="0"/>
        <v>570</v>
      </c>
      <c r="D50" s="16">
        <f t="shared" si="0"/>
        <v>570</v>
      </c>
      <c r="E50" s="16">
        <f t="shared" si="0"/>
        <v>570</v>
      </c>
      <c r="F50" s="68"/>
    </row>
    <row r="51" spans="1:6" ht="24.75">
      <c r="A51" s="57" t="s">
        <v>280</v>
      </c>
      <c r="B51" s="22" t="s">
        <v>369</v>
      </c>
      <c r="C51" s="17">
        <v>570</v>
      </c>
      <c r="D51" s="17">
        <v>570</v>
      </c>
      <c r="E51" s="17">
        <v>570</v>
      </c>
      <c r="F51" s="68"/>
    </row>
    <row r="52" spans="1:6" ht="24.75">
      <c r="A52" s="54" t="s">
        <v>352</v>
      </c>
      <c r="B52" s="20" t="s">
        <v>109</v>
      </c>
      <c r="C52" s="16">
        <f>C53</f>
        <v>1237</v>
      </c>
      <c r="D52" s="16">
        <f>D53</f>
        <v>1237</v>
      </c>
      <c r="E52" s="16">
        <f>E53</f>
        <v>1237</v>
      </c>
      <c r="F52" s="68"/>
    </row>
    <row r="53" spans="1:6" ht="15.75">
      <c r="A53" s="57" t="s">
        <v>141</v>
      </c>
      <c r="B53" s="21" t="s">
        <v>285</v>
      </c>
      <c r="C53" s="17">
        <f>C54+C55</f>
        <v>1237</v>
      </c>
      <c r="D53" s="17">
        <f>D54+D55</f>
        <v>1237</v>
      </c>
      <c r="E53" s="17">
        <f>E54+E55</f>
        <v>1237</v>
      </c>
      <c r="F53" s="68"/>
    </row>
    <row r="54" spans="1:6" ht="24.75">
      <c r="A54" s="57" t="s">
        <v>357</v>
      </c>
      <c r="B54" s="21" t="s">
        <v>235</v>
      </c>
      <c r="C54" s="17">
        <v>1237</v>
      </c>
      <c r="D54" s="17">
        <v>1237</v>
      </c>
      <c r="E54" s="17">
        <v>1237</v>
      </c>
      <c r="F54" s="68"/>
    </row>
    <row r="55" spans="1:6" ht="24.75" hidden="1">
      <c r="A55" s="57" t="s">
        <v>50</v>
      </c>
      <c r="B55" s="21" t="s">
        <v>235</v>
      </c>
      <c r="C55" s="17">
        <v>0</v>
      </c>
      <c r="D55" s="17">
        <v>0</v>
      </c>
      <c r="E55" s="17">
        <v>0</v>
      </c>
      <c r="F55" s="68"/>
    </row>
    <row r="56" spans="1:6" ht="24.75">
      <c r="A56" s="54" t="s">
        <v>327</v>
      </c>
      <c r="B56" s="23" t="s">
        <v>107</v>
      </c>
      <c r="C56" s="16">
        <f>C57+C59</f>
        <v>41.5</v>
      </c>
      <c r="D56" s="16">
        <f>D57+D59</f>
        <v>41.1</v>
      </c>
      <c r="E56" s="16">
        <f>E57+E59</f>
        <v>41.1</v>
      </c>
      <c r="F56" s="68"/>
    </row>
    <row r="57" spans="1:6" ht="24.75">
      <c r="A57" s="54" t="s">
        <v>142</v>
      </c>
      <c r="B57" s="23" t="s">
        <v>143</v>
      </c>
      <c r="C57" s="18">
        <f>C58</f>
        <v>40.4</v>
      </c>
      <c r="D57" s="18">
        <f>D58</f>
        <v>40.4</v>
      </c>
      <c r="E57" s="18">
        <f>E58</f>
        <v>40.4</v>
      </c>
      <c r="F57" s="68"/>
    </row>
    <row r="58" spans="1:6" ht="36">
      <c r="A58" s="139" t="s">
        <v>61</v>
      </c>
      <c r="B58" s="21" t="s">
        <v>258</v>
      </c>
      <c r="C58" s="19">
        <v>40.4</v>
      </c>
      <c r="D58" s="19">
        <v>40.4</v>
      </c>
      <c r="E58" s="19">
        <v>40.4</v>
      </c>
      <c r="F58" s="68"/>
    </row>
    <row r="59" spans="1:6" ht="24.75">
      <c r="A59" s="54" t="s">
        <v>353</v>
      </c>
      <c r="B59" s="20" t="s">
        <v>144</v>
      </c>
      <c r="C59" s="18">
        <f>C60</f>
        <v>1.1</v>
      </c>
      <c r="D59" s="18">
        <f>D60</f>
        <v>0.7</v>
      </c>
      <c r="E59" s="18">
        <f>E60</f>
        <v>0.7</v>
      </c>
      <c r="F59" s="68"/>
    </row>
    <row r="60" spans="1:6" ht="72">
      <c r="A60" s="139" t="s">
        <v>62</v>
      </c>
      <c r="B60" s="21" t="s">
        <v>259</v>
      </c>
      <c r="C60" s="19">
        <v>1.1</v>
      </c>
      <c r="D60" s="19">
        <v>0.7</v>
      </c>
      <c r="E60" s="19">
        <v>0.7</v>
      </c>
      <c r="F60" s="68"/>
    </row>
    <row r="61" spans="1:6" ht="15.75">
      <c r="A61" s="160" t="s">
        <v>442</v>
      </c>
      <c r="B61" s="20" t="s">
        <v>441</v>
      </c>
      <c r="C61" s="18">
        <f>SUM(C62:C63)</f>
        <v>721</v>
      </c>
      <c r="D61" s="18">
        <f>SUM(D62:D63)</f>
        <v>0</v>
      </c>
      <c r="E61" s="18">
        <f>SUM(E62:E63)</f>
        <v>0</v>
      </c>
      <c r="F61" s="68"/>
    </row>
    <row r="62" spans="1:6" ht="48">
      <c r="A62" s="113" t="s">
        <v>417</v>
      </c>
      <c r="B62" s="21" t="s">
        <v>430</v>
      </c>
      <c r="C62" s="19">
        <v>424</v>
      </c>
      <c r="D62" s="19">
        <v>0</v>
      </c>
      <c r="E62" s="19">
        <v>0</v>
      </c>
      <c r="F62" s="68"/>
    </row>
    <row r="63" spans="1:6" ht="24">
      <c r="A63" s="113" t="s">
        <v>439</v>
      </c>
      <c r="B63" s="21" t="s">
        <v>457</v>
      </c>
      <c r="C63" s="19">
        <v>297</v>
      </c>
      <c r="D63" s="19">
        <v>0</v>
      </c>
      <c r="E63" s="19">
        <v>0</v>
      </c>
      <c r="F63" s="68"/>
    </row>
    <row r="64" spans="1:6" ht="15.75">
      <c r="A64" s="55" t="s">
        <v>112</v>
      </c>
      <c r="B64" s="89"/>
      <c r="C64" s="58">
        <f>C47+C15</f>
        <v>5666.700000000001</v>
      </c>
      <c r="D64" s="58">
        <f>D47+D15</f>
        <v>4975.1</v>
      </c>
      <c r="E64" s="58">
        <f>E47+E15</f>
        <v>5034</v>
      </c>
      <c r="F64" s="68"/>
    </row>
    <row r="65" spans="1:6" ht="15">
      <c r="A65" s="70"/>
      <c r="C65" s="68"/>
      <c r="D65" s="68"/>
      <c r="E65" s="68"/>
      <c r="F65" s="68"/>
    </row>
    <row r="66" spans="1:6" ht="15">
      <c r="A66" s="70"/>
      <c r="C66" s="68"/>
      <c r="D66" s="68"/>
      <c r="E66" s="68"/>
      <c r="F66" s="68"/>
    </row>
    <row r="67" spans="1:6" ht="15">
      <c r="A67" s="70"/>
      <c r="C67" s="68"/>
      <c r="D67" s="68"/>
      <c r="E67" s="68"/>
      <c r="F67" s="68"/>
    </row>
    <row r="68" spans="3:6" ht="15">
      <c r="C68" s="68"/>
      <c r="D68" s="68"/>
      <c r="E68" s="68"/>
      <c r="F68" s="68"/>
    </row>
    <row r="69" spans="3:6" ht="15">
      <c r="C69" s="68"/>
      <c r="D69" s="68"/>
      <c r="E69" s="68"/>
      <c r="F69" s="68"/>
    </row>
    <row r="70" spans="3:6" ht="15">
      <c r="C70" s="68"/>
      <c r="D70" s="68"/>
      <c r="E70" s="68"/>
      <c r="F70" s="68"/>
    </row>
    <row r="71" spans="3:6" ht="15">
      <c r="C71" s="68"/>
      <c r="D71" s="68"/>
      <c r="E71" s="68"/>
      <c r="F71" s="68"/>
    </row>
    <row r="72" spans="3:6" ht="15">
      <c r="C72" s="68"/>
      <c r="D72" s="68"/>
      <c r="E72" s="68"/>
      <c r="F72" s="68"/>
    </row>
    <row r="73" spans="3:6" ht="15">
      <c r="C73" s="68"/>
      <c r="D73" s="68"/>
      <c r="E73" s="68"/>
      <c r="F73" s="68"/>
    </row>
    <row r="74" spans="3:6" ht="15">
      <c r="C74" s="68"/>
      <c r="D74" s="68"/>
      <c r="E74" s="68"/>
      <c r="F74" s="68"/>
    </row>
    <row r="75" spans="3:6" ht="15">
      <c r="C75" s="68"/>
      <c r="D75" s="68"/>
      <c r="E75" s="68"/>
      <c r="F75" s="68"/>
    </row>
    <row r="76" spans="3:6" ht="15">
      <c r="C76" s="68"/>
      <c r="D76" s="68"/>
      <c r="E76" s="68"/>
      <c r="F76" s="68"/>
    </row>
    <row r="77" spans="3:6" ht="15">
      <c r="C77" s="68"/>
      <c r="D77" s="68"/>
      <c r="E77" s="68"/>
      <c r="F77" s="68"/>
    </row>
    <row r="78" spans="3:6" ht="15">
      <c r="C78" s="68"/>
      <c r="D78" s="68"/>
      <c r="E78" s="68"/>
      <c r="F78" s="68"/>
    </row>
    <row r="79" spans="3:6" ht="15">
      <c r="C79" s="68"/>
      <c r="D79" s="68"/>
      <c r="E79" s="68"/>
      <c r="F79" s="68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zoomScale="90" zoomScaleNormal="90" zoomScaleSheetLayoutView="100" zoomScalePageLayoutView="0" workbookViewId="0" topLeftCell="A1">
      <pane xSplit="1" ySplit="18" topLeftCell="B61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71" sqref="C71"/>
    </sheetView>
  </sheetViews>
  <sheetFormatPr defaultColWidth="9.00390625" defaultRowHeight="12.75"/>
  <cols>
    <col min="1" max="1" width="56.25390625" style="25" customWidth="1"/>
    <col min="2" max="2" width="25.25390625" style="0" customWidth="1"/>
    <col min="3" max="3" width="13.125" style="0" customWidth="1"/>
    <col min="4" max="4" width="13.00390625" style="0" customWidth="1"/>
    <col min="5" max="5" width="12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1:5" ht="12.75">
      <c r="A3" s="178" t="s">
        <v>208</v>
      </c>
      <c r="B3" s="178"/>
      <c r="C3" s="178"/>
      <c r="D3" s="178"/>
      <c r="E3" s="178"/>
    </row>
    <row r="4" spans="1:5" ht="12.75">
      <c r="A4" s="178" t="s">
        <v>34</v>
      </c>
      <c r="B4" s="178"/>
      <c r="C4" s="178"/>
      <c r="D4" s="178"/>
      <c r="E4" s="178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33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1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C16+C40</f>
        <v>10820.300000000001</v>
      </c>
      <c r="D15" s="14">
        <f>D16+D40</f>
        <v>10883.3</v>
      </c>
      <c r="E15" s="14">
        <f>E16+E40</f>
        <v>11142.5</v>
      </c>
    </row>
    <row r="16" spans="1:5" ht="15.75">
      <c r="A16" s="88" t="s">
        <v>271</v>
      </c>
      <c r="B16" s="20"/>
      <c r="C16" s="14">
        <f>C17+C28+C30+C38+C23</f>
        <v>10773.400000000001</v>
      </c>
      <c r="D16" s="14">
        <f>D17+D28+D30+D38+D23</f>
        <v>10836.4</v>
      </c>
      <c r="E16" s="14">
        <f>E17+E28+E30+E38+E23</f>
        <v>11095.6</v>
      </c>
    </row>
    <row r="17" spans="1:5" ht="15.75">
      <c r="A17" s="88" t="s">
        <v>86</v>
      </c>
      <c r="B17" s="20" t="s">
        <v>87</v>
      </c>
      <c r="C17" s="14">
        <f>SUM(C18)</f>
        <v>4099.6</v>
      </c>
      <c r="D17" s="14">
        <f>SUM(D18)</f>
        <v>4204.7</v>
      </c>
      <c r="E17" s="14">
        <f>SUM(E18)</f>
        <v>4348.6</v>
      </c>
    </row>
    <row r="18" spans="1:5" ht="15.75">
      <c r="A18" s="88" t="s">
        <v>88</v>
      </c>
      <c r="B18" s="20" t="s">
        <v>89</v>
      </c>
      <c r="C18" s="14">
        <f>SUM(C19+C20+C22+C21)</f>
        <v>4099.6</v>
      </c>
      <c r="D18" s="14">
        <f>SUM(D19+D20+D22+D21)</f>
        <v>4204.7</v>
      </c>
      <c r="E18" s="14">
        <f>SUM(E19+E20+E22+E21)</f>
        <v>4348.6</v>
      </c>
    </row>
    <row r="19" spans="1:5" ht="48.75">
      <c r="A19" s="47" t="s">
        <v>125</v>
      </c>
      <c r="B19" s="21" t="s">
        <v>265</v>
      </c>
      <c r="C19" s="15">
        <v>4054.6</v>
      </c>
      <c r="D19" s="15">
        <v>4158.7</v>
      </c>
      <c r="E19" s="15">
        <v>4297.6</v>
      </c>
    </row>
    <row r="20" spans="1:6" ht="72" customHeight="1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  <c r="F20" s="69"/>
    </row>
    <row r="21" spans="1:5" ht="36.75">
      <c r="A21" s="47" t="s">
        <v>123</v>
      </c>
      <c r="B21" s="21" t="s">
        <v>268</v>
      </c>
      <c r="C21" s="15">
        <v>15</v>
      </c>
      <c r="D21" s="15">
        <v>16</v>
      </c>
      <c r="E21" s="15">
        <v>18</v>
      </c>
    </row>
    <row r="22" spans="1:5" ht="65.25" customHeight="1">
      <c r="A22" s="47" t="s">
        <v>124</v>
      </c>
      <c r="B22" s="22" t="s">
        <v>267</v>
      </c>
      <c r="C22" s="15">
        <v>30</v>
      </c>
      <c r="D22" s="15">
        <v>30</v>
      </c>
      <c r="E22" s="15">
        <v>33</v>
      </c>
    </row>
    <row r="23" spans="1:5" ht="33.75" customHeight="1">
      <c r="A23" s="55" t="s">
        <v>381</v>
      </c>
      <c r="B23" s="23" t="s">
        <v>382</v>
      </c>
      <c r="C23" s="14">
        <f>SUM(C24:C27)</f>
        <v>4139.8</v>
      </c>
      <c r="D23" s="14">
        <f>SUM(D24:D27)</f>
        <v>4081.7000000000003</v>
      </c>
      <c r="E23" s="14">
        <f>SUM(E24:E27)</f>
        <v>4177</v>
      </c>
    </row>
    <row r="24" spans="1:5" ht="53.25" customHeight="1">
      <c r="A24" s="47" t="s">
        <v>401</v>
      </c>
      <c r="B24" s="121" t="s">
        <v>389</v>
      </c>
      <c r="C24" s="15">
        <v>1413.7</v>
      </c>
      <c r="D24" s="15">
        <v>1419.3</v>
      </c>
      <c r="E24" s="15">
        <v>1439.4</v>
      </c>
    </row>
    <row r="25" spans="1:5" ht="63" customHeight="1">
      <c r="A25" s="145" t="s">
        <v>402</v>
      </c>
      <c r="B25" s="121" t="s">
        <v>390</v>
      </c>
      <c r="C25" s="15">
        <v>14.1</v>
      </c>
      <c r="D25" s="15">
        <v>13.1</v>
      </c>
      <c r="E25" s="15">
        <v>12.4</v>
      </c>
    </row>
    <row r="26" spans="1:5" ht="57" customHeight="1">
      <c r="A26" s="143" t="s">
        <v>403</v>
      </c>
      <c r="B26" s="121" t="s">
        <v>391</v>
      </c>
      <c r="C26" s="15">
        <v>2994.8</v>
      </c>
      <c r="D26" s="15">
        <v>2941.4</v>
      </c>
      <c r="E26" s="15">
        <v>3001.2</v>
      </c>
    </row>
    <row r="27" spans="1:5" ht="54" customHeight="1">
      <c r="A27" s="142" t="s">
        <v>404</v>
      </c>
      <c r="B27" s="121" t="s">
        <v>392</v>
      </c>
      <c r="C27" s="15">
        <v>-282.8</v>
      </c>
      <c r="D27" s="15">
        <v>-292.1</v>
      </c>
      <c r="E27" s="15">
        <v>-276</v>
      </c>
    </row>
    <row r="28" spans="1:5" ht="15.75">
      <c r="A28" s="50" t="s">
        <v>90</v>
      </c>
      <c r="B28" s="20" t="s">
        <v>91</v>
      </c>
      <c r="C28" s="14">
        <f>SUM(C29:C29)</f>
        <v>42</v>
      </c>
      <c r="D28" s="14">
        <f>SUM(D29:D29)</f>
        <v>46</v>
      </c>
      <c r="E28" s="14">
        <f>SUM(E29:E29)</f>
        <v>56</v>
      </c>
    </row>
    <row r="29" spans="1:5" ht="15.75">
      <c r="A29" s="51" t="s">
        <v>92</v>
      </c>
      <c r="B29" s="22" t="s">
        <v>78</v>
      </c>
      <c r="C29" s="15">
        <v>42</v>
      </c>
      <c r="D29" s="15">
        <v>46</v>
      </c>
      <c r="E29" s="15">
        <v>56</v>
      </c>
    </row>
    <row r="30" spans="1:5" ht="15.75">
      <c r="A30" s="50" t="s">
        <v>93</v>
      </c>
      <c r="B30" s="20" t="s">
        <v>116</v>
      </c>
      <c r="C30" s="14">
        <f>SUM(C33+C31)</f>
        <v>2485</v>
      </c>
      <c r="D30" s="14">
        <f>SUM(D33+D31)</f>
        <v>2497</v>
      </c>
      <c r="E30" s="14">
        <f>SUM(E33+E31)</f>
        <v>2507</v>
      </c>
    </row>
    <row r="31" spans="1:5" ht="15.75">
      <c r="A31" s="51" t="s">
        <v>117</v>
      </c>
      <c r="B31" s="21" t="s">
        <v>118</v>
      </c>
      <c r="C31" s="15">
        <f>SUM(C32)</f>
        <v>162</v>
      </c>
      <c r="D31" s="15">
        <f>SUM(D32)</f>
        <v>174</v>
      </c>
      <c r="E31" s="15">
        <f>SUM(E32)</f>
        <v>184</v>
      </c>
    </row>
    <row r="32" spans="1:5" ht="36.75">
      <c r="A32" s="51" t="s">
        <v>119</v>
      </c>
      <c r="B32" s="22" t="s">
        <v>269</v>
      </c>
      <c r="C32" s="15">
        <v>162</v>
      </c>
      <c r="D32" s="15">
        <v>174</v>
      </c>
      <c r="E32" s="15">
        <v>184</v>
      </c>
    </row>
    <row r="33" spans="1:5" ht="15.75">
      <c r="A33" s="50" t="s">
        <v>120</v>
      </c>
      <c r="B33" s="20" t="s">
        <v>121</v>
      </c>
      <c r="C33" s="14">
        <f>SUM(C34+C36)</f>
        <v>2323</v>
      </c>
      <c r="D33" s="14">
        <f>SUM(D34+D36)</f>
        <v>2323</v>
      </c>
      <c r="E33" s="14">
        <f>SUM(E34+E36)</f>
        <v>2323</v>
      </c>
    </row>
    <row r="34" spans="1:5" ht="15.75">
      <c r="A34" s="146" t="s">
        <v>406</v>
      </c>
      <c r="B34" s="21" t="s">
        <v>405</v>
      </c>
      <c r="C34" s="15">
        <f>SUM(C35)</f>
        <v>140</v>
      </c>
      <c r="D34" s="15">
        <f>SUM(D35)</f>
        <v>140</v>
      </c>
      <c r="E34" s="15">
        <f>SUM(E35)</f>
        <v>140</v>
      </c>
    </row>
    <row r="35" spans="1:5" ht="38.25" customHeight="1">
      <c r="A35" s="47" t="s">
        <v>408</v>
      </c>
      <c r="B35" s="22" t="s">
        <v>407</v>
      </c>
      <c r="C35" s="15">
        <v>140</v>
      </c>
      <c r="D35" s="15">
        <v>140</v>
      </c>
      <c r="E35" s="15">
        <v>140</v>
      </c>
    </row>
    <row r="36" spans="1:5" ht="15.75">
      <c r="A36" s="146" t="s">
        <v>410</v>
      </c>
      <c r="B36" s="21" t="s">
        <v>409</v>
      </c>
      <c r="C36" s="15">
        <f>SUM(C37)</f>
        <v>2183</v>
      </c>
      <c r="D36" s="15">
        <f>SUM(D37)</f>
        <v>2183</v>
      </c>
      <c r="E36" s="15">
        <f>SUM(E37)</f>
        <v>2183</v>
      </c>
    </row>
    <row r="37" spans="1:5" ht="37.5" customHeight="1">
      <c r="A37" s="47" t="s">
        <v>412</v>
      </c>
      <c r="B37" s="22" t="s">
        <v>411</v>
      </c>
      <c r="C37" s="15">
        <v>2183</v>
      </c>
      <c r="D37" s="15">
        <v>2183</v>
      </c>
      <c r="E37" s="15">
        <v>2183</v>
      </c>
    </row>
    <row r="38" spans="1:5" ht="24.75">
      <c r="A38" s="94" t="s">
        <v>174</v>
      </c>
      <c r="B38" s="95" t="s">
        <v>173</v>
      </c>
      <c r="C38" s="14">
        <f>C39</f>
        <v>7</v>
      </c>
      <c r="D38" s="14">
        <f>D39</f>
        <v>7</v>
      </c>
      <c r="E38" s="14">
        <f>E39</f>
        <v>7</v>
      </c>
    </row>
    <row r="39" spans="1:5" ht="50.25" customHeight="1">
      <c r="A39" s="96" t="s">
        <v>328</v>
      </c>
      <c r="B39" s="72" t="s">
        <v>175</v>
      </c>
      <c r="C39" s="15">
        <v>7</v>
      </c>
      <c r="D39" s="15">
        <v>7</v>
      </c>
      <c r="E39" s="15">
        <v>7</v>
      </c>
    </row>
    <row r="40" spans="1:5" ht="15.75">
      <c r="A40" s="88" t="s">
        <v>273</v>
      </c>
      <c r="B40" s="22"/>
      <c r="C40" s="14">
        <f>C41+C49+C47+C52</f>
        <v>46.9</v>
      </c>
      <c r="D40" s="14">
        <f>D41+D49+D47+D52</f>
        <v>46.9</v>
      </c>
      <c r="E40" s="14">
        <f>E41+E49+E47+E52</f>
        <v>46.9</v>
      </c>
    </row>
    <row r="41" spans="1:5" ht="24.75">
      <c r="A41" s="50" t="s">
        <v>94</v>
      </c>
      <c r="B41" s="20" t="s">
        <v>95</v>
      </c>
      <c r="C41" s="14">
        <f>SUM(C42)</f>
        <v>41</v>
      </c>
      <c r="D41" s="14">
        <f>SUM(D42)</f>
        <v>41</v>
      </c>
      <c r="E41" s="14">
        <f>SUM(E42)</f>
        <v>41</v>
      </c>
    </row>
    <row r="42" spans="1:5" ht="60.75">
      <c r="A42" s="53" t="s">
        <v>325</v>
      </c>
      <c r="B42" s="21" t="s">
        <v>96</v>
      </c>
      <c r="C42" s="15">
        <f>SUM(C43+C45)</f>
        <v>41</v>
      </c>
      <c r="D42" s="15">
        <f>SUM(D43+D45)</f>
        <v>41</v>
      </c>
      <c r="E42" s="15">
        <f>SUM(E43+E45)</f>
        <v>41</v>
      </c>
    </row>
    <row r="43" spans="1:5" ht="48.75" hidden="1">
      <c r="A43" s="53" t="s">
        <v>196</v>
      </c>
      <c r="B43" s="22" t="s">
        <v>310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48.75" hidden="1">
      <c r="A44" s="53" t="s">
        <v>196</v>
      </c>
      <c r="B44" s="22" t="s">
        <v>311</v>
      </c>
      <c r="C44" s="15">
        <v>0</v>
      </c>
      <c r="D44" s="15">
        <v>0</v>
      </c>
      <c r="E44" s="15">
        <v>0</v>
      </c>
    </row>
    <row r="45" spans="1:5" ht="60.75">
      <c r="A45" s="53" t="s">
        <v>312</v>
      </c>
      <c r="B45" s="21" t="s">
        <v>98</v>
      </c>
      <c r="C45" s="15">
        <f>SUM(C46)</f>
        <v>41</v>
      </c>
      <c r="D45" s="15">
        <f>SUM(D46)</f>
        <v>41</v>
      </c>
      <c r="E45" s="15">
        <f>SUM(E46)</f>
        <v>41</v>
      </c>
    </row>
    <row r="46" spans="1:5" ht="48.75">
      <c r="A46" s="53" t="s">
        <v>326</v>
      </c>
      <c r="B46" s="21" t="s">
        <v>222</v>
      </c>
      <c r="C46" s="15">
        <v>41</v>
      </c>
      <c r="D46" s="15">
        <v>41</v>
      </c>
      <c r="E46" s="15">
        <v>41</v>
      </c>
    </row>
    <row r="47" spans="1:5" ht="15.75">
      <c r="A47" s="56" t="s">
        <v>351</v>
      </c>
      <c r="B47" s="93" t="s">
        <v>133</v>
      </c>
      <c r="C47" s="14">
        <f>C48</f>
        <v>2.9</v>
      </c>
      <c r="D47" s="14">
        <f>D48</f>
        <v>2.9</v>
      </c>
      <c r="E47" s="14">
        <f>E48</f>
        <v>2.9</v>
      </c>
    </row>
    <row r="48" spans="1:5" ht="26.25">
      <c r="A48" s="36" t="s">
        <v>315</v>
      </c>
      <c r="B48" s="9" t="s">
        <v>177</v>
      </c>
      <c r="C48" s="15">
        <v>2.9</v>
      </c>
      <c r="D48" s="15">
        <v>2.9</v>
      </c>
      <c r="E48" s="15">
        <v>2.9</v>
      </c>
    </row>
    <row r="49" spans="1:5" ht="24.75" hidden="1">
      <c r="A49" s="54" t="s">
        <v>288</v>
      </c>
      <c r="B49" s="20" t="s">
        <v>164</v>
      </c>
      <c r="C49" s="14">
        <f>C51+C50</f>
        <v>0</v>
      </c>
      <c r="D49" s="14">
        <f>D51+D50</f>
        <v>0</v>
      </c>
      <c r="E49" s="14">
        <f>E51+E50</f>
        <v>0</v>
      </c>
    </row>
    <row r="50" spans="1:5" ht="61.5" customHeight="1" hidden="1">
      <c r="A50" s="91" t="s">
        <v>354</v>
      </c>
      <c r="B50" s="72" t="s">
        <v>179</v>
      </c>
      <c r="C50" s="15">
        <v>0</v>
      </c>
      <c r="D50" s="15">
        <v>0</v>
      </c>
      <c r="E50" s="15">
        <v>0</v>
      </c>
    </row>
    <row r="51" spans="1:5" ht="29.25" customHeight="1" hidden="1">
      <c r="A51" s="47" t="s">
        <v>168</v>
      </c>
      <c r="B51" s="31" t="s">
        <v>292</v>
      </c>
      <c r="C51" s="15">
        <v>0</v>
      </c>
      <c r="D51" s="15">
        <v>0</v>
      </c>
      <c r="E51" s="15">
        <v>0</v>
      </c>
    </row>
    <row r="52" spans="1:5" ht="29.25" customHeight="1">
      <c r="A52" s="35" t="s">
        <v>100</v>
      </c>
      <c r="B52" s="48" t="s">
        <v>101</v>
      </c>
      <c r="C52" s="14">
        <f>C53</f>
        <v>3</v>
      </c>
      <c r="D52" s="14">
        <f>D53</f>
        <v>3</v>
      </c>
      <c r="E52" s="14">
        <f>E53</f>
        <v>3</v>
      </c>
    </row>
    <row r="53" spans="1:5" ht="37.5" customHeight="1">
      <c r="A53" s="167" t="s">
        <v>49</v>
      </c>
      <c r="B53" s="31" t="s">
        <v>46</v>
      </c>
      <c r="C53" s="15">
        <v>3</v>
      </c>
      <c r="D53" s="15">
        <v>3</v>
      </c>
      <c r="E53" s="15">
        <v>3</v>
      </c>
    </row>
    <row r="54" spans="1:5" ht="15.75">
      <c r="A54" s="56" t="s">
        <v>274</v>
      </c>
      <c r="B54" s="23" t="s">
        <v>106</v>
      </c>
      <c r="C54" s="16">
        <f>C55</f>
        <v>6264.8</v>
      </c>
      <c r="D54" s="16">
        <f>D55</f>
        <v>4950.9</v>
      </c>
      <c r="E54" s="16">
        <f>E55</f>
        <v>4950.9</v>
      </c>
    </row>
    <row r="55" spans="1:5" ht="26.25">
      <c r="A55" s="56" t="s">
        <v>278</v>
      </c>
      <c r="B55" s="23" t="s">
        <v>279</v>
      </c>
      <c r="C55" s="16">
        <f>C56+C59+C63+C68</f>
        <v>6264.8</v>
      </c>
      <c r="D55" s="16">
        <f>D56+D59+D63+D68</f>
        <v>4950.9</v>
      </c>
      <c r="E55" s="16">
        <f>E56+E59+E63+E68</f>
        <v>4950.9</v>
      </c>
    </row>
    <row r="56" spans="1:5" ht="24.75">
      <c r="A56" s="54" t="s">
        <v>137</v>
      </c>
      <c r="B56" s="23" t="s">
        <v>138</v>
      </c>
      <c r="C56" s="16">
        <f aca="true" t="shared" si="0" ref="C56:E57">C57</f>
        <v>2914</v>
      </c>
      <c r="D56" s="16">
        <f t="shared" si="0"/>
        <v>2914</v>
      </c>
      <c r="E56" s="16">
        <f t="shared" si="0"/>
        <v>2914</v>
      </c>
    </row>
    <row r="57" spans="1:5" ht="15.75">
      <c r="A57" s="54" t="s">
        <v>139</v>
      </c>
      <c r="B57" s="23" t="s">
        <v>140</v>
      </c>
      <c r="C57" s="16">
        <f t="shared" si="0"/>
        <v>2914</v>
      </c>
      <c r="D57" s="16">
        <f t="shared" si="0"/>
        <v>2914</v>
      </c>
      <c r="E57" s="16">
        <f t="shared" si="0"/>
        <v>2914</v>
      </c>
    </row>
    <row r="58" spans="1:5" ht="24.75">
      <c r="A58" s="57" t="s">
        <v>280</v>
      </c>
      <c r="B58" s="22" t="s">
        <v>370</v>
      </c>
      <c r="C58" s="17">
        <v>2914</v>
      </c>
      <c r="D58" s="17">
        <v>2914</v>
      </c>
      <c r="E58" s="17">
        <v>2914</v>
      </c>
    </row>
    <row r="59" spans="1:5" ht="24.75">
      <c r="A59" s="54" t="s">
        <v>352</v>
      </c>
      <c r="B59" s="20" t="s">
        <v>109</v>
      </c>
      <c r="C59" s="16">
        <f>C60</f>
        <v>1831</v>
      </c>
      <c r="D59" s="16">
        <f>D60</f>
        <v>1831</v>
      </c>
      <c r="E59" s="16">
        <f>E60</f>
        <v>1831</v>
      </c>
    </row>
    <row r="60" spans="1:5" ht="15.75">
      <c r="A60" s="57" t="s">
        <v>141</v>
      </c>
      <c r="B60" s="21" t="s">
        <v>285</v>
      </c>
      <c r="C60" s="17">
        <f>C61+C62</f>
        <v>1831</v>
      </c>
      <c r="D60" s="17">
        <f>D61+D62</f>
        <v>1831</v>
      </c>
      <c r="E60" s="17">
        <f>E61+E62</f>
        <v>1831</v>
      </c>
    </row>
    <row r="61" spans="1:5" ht="24.75">
      <c r="A61" s="57" t="s">
        <v>357</v>
      </c>
      <c r="B61" s="21" t="s">
        <v>236</v>
      </c>
      <c r="C61" s="17">
        <v>1831</v>
      </c>
      <c r="D61" s="17">
        <v>1831</v>
      </c>
      <c r="E61" s="17">
        <v>1831</v>
      </c>
    </row>
    <row r="62" spans="1:5" ht="24.75" hidden="1">
      <c r="A62" s="57" t="s">
        <v>50</v>
      </c>
      <c r="B62" s="21" t="s">
        <v>236</v>
      </c>
      <c r="C62" s="17">
        <v>0</v>
      </c>
      <c r="D62" s="17">
        <v>0</v>
      </c>
      <c r="E62" s="17">
        <v>0</v>
      </c>
    </row>
    <row r="63" spans="1:5" ht="24.75">
      <c r="A63" s="54" t="s">
        <v>327</v>
      </c>
      <c r="B63" s="23" t="s">
        <v>107</v>
      </c>
      <c r="C63" s="16">
        <f>C64+C66</f>
        <v>207.79999999999998</v>
      </c>
      <c r="D63" s="16">
        <f>D64+D66</f>
        <v>205.89999999999998</v>
      </c>
      <c r="E63" s="16">
        <f>E64+E66</f>
        <v>205.89999999999998</v>
      </c>
    </row>
    <row r="64" spans="1:5" ht="24.75">
      <c r="A64" s="54" t="s">
        <v>142</v>
      </c>
      <c r="B64" s="23" t="s">
        <v>143</v>
      </c>
      <c r="C64" s="18">
        <f>C65</f>
        <v>202.2</v>
      </c>
      <c r="D64" s="18">
        <f>D65</f>
        <v>202.2</v>
      </c>
      <c r="E64" s="18">
        <f>E65</f>
        <v>202.2</v>
      </c>
    </row>
    <row r="65" spans="1:5" ht="36">
      <c r="A65" s="139" t="s">
        <v>61</v>
      </c>
      <c r="B65" s="21" t="s">
        <v>260</v>
      </c>
      <c r="C65" s="19">
        <v>202.2</v>
      </c>
      <c r="D65" s="19">
        <v>202.2</v>
      </c>
      <c r="E65" s="19">
        <v>202.2</v>
      </c>
    </row>
    <row r="66" spans="1:5" ht="28.5" customHeight="1">
      <c r="A66" s="54" t="s">
        <v>353</v>
      </c>
      <c r="B66" s="20" t="s">
        <v>144</v>
      </c>
      <c r="C66" s="18">
        <f>C67</f>
        <v>5.6</v>
      </c>
      <c r="D66" s="18">
        <f>D67</f>
        <v>3.7</v>
      </c>
      <c r="E66" s="18">
        <f>E67</f>
        <v>3.7</v>
      </c>
    </row>
    <row r="67" spans="1:5" ht="72">
      <c r="A67" s="139" t="s">
        <v>62</v>
      </c>
      <c r="B67" s="21" t="s">
        <v>261</v>
      </c>
      <c r="C67" s="19">
        <v>5.6</v>
      </c>
      <c r="D67" s="19">
        <v>3.7</v>
      </c>
      <c r="E67" s="19">
        <v>3.7</v>
      </c>
    </row>
    <row r="68" spans="1:5" ht="15.75">
      <c r="A68" s="160" t="s">
        <v>442</v>
      </c>
      <c r="B68" s="20" t="s">
        <v>441</v>
      </c>
      <c r="C68" s="18">
        <f>SUM(C69:C70)</f>
        <v>1312</v>
      </c>
      <c r="D68" s="18">
        <f>SUM(D69:D70)</f>
        <v>0</v>
      </c>
      <c r="E68" s="18">
        <f>SUM(E69:E70)</f>
        <v>0</v>
      </c>
    </row>
    <row r="69" spans="1:5" ht="48">
      <c r="A69" s="113" t="s">
        <v>417</v>
      </c>
      <c r="B69" s="21" t="s">
        <v>431</v>
      </c>
      <c r="C69" s="19">
        <v>1055</v>
      </c>
      <c r="D69" s="19">
        <v>0</v>
      </c>
      <c r="E69" s="19">
        <v>0</v>
      </c>
    </row>
    <row r="70" spans="1:5" ht="15.75">
      <c r="A70" s="113" t="s">
        <v>439</v>
      </c>
      <c r="B70" s="21" t="s">
        <v>458</v>
      </c>
      <c r="C70" s="19">
        <v>257</v>
      </c>
      <c r="D70" s="19">
        <v>0</v>
      </c>
      <c r="E70" s="19">
        <v>0</v>
      </c>
    </row>
    <row r="71" spans="1:5" ht="15.75">
      <c r="A71" s="55" t="s">
        <v>112</v>
      </c>
      <c r="B71" s="20"/>
      <c r="C71" s="58">
        <f>C54+C15</f>
        <v>17085.100000000002</v>
      </c>
      <c r="D71" s="58">
        <f>D54+D15</f>
        <v>15834.199999999999</v>
      </c>
      <c r="E71" s="58">
        <f>E54+E15</f>
        <v>16093.4</v>
      </c>
    </row>
    <row r="72" spans="1:2" ht="12.75">
      <c r="A72" s="70"/>
      <c r="B72" s="3"/>
    </row>
    <row r="73" ht="12.75">
      <c r="A73" s="70"/>
    </row>
    <row r="74" spans="1:2" ht="12.75">
      <c r="A74" s="70"/>
      <c r="B74" s="3"/>
    </row>
    <row r="75" ht="12.75">
      <c r="A75" s="70"/>
    </row>
  </sheetData>
  <sheetProtection/>
  <mergeCells count="11">
    <mergeCell ref="A4:E4"/>
    <mergeCell ref="A10:E10"/>
    <mergeCell ref="A12:E12"/>
    <mergeCell ref="A11:E11"/>
    <mergeCell ref="B1:E1"/>
    <mergeCell ref="B7:E7"/>
    <mergeCell ref="A9:E9"/>
    <mergeCell ref="B2:E2"/>
    <mergeCell ref="B5:E5"/>
    <mergeCell ref="B6:E6"/>
    <mergeCell ref="A3:E3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4"/>
  <sheetViews>
    <sheetView zoomScale="90" zoomScaleNormal="90" zoomScaleSheetLayoutView="100" zoomScalePageLayoutView="0" workbookViewId="0" topLeftCell="A1">
      <pane xSplit="1" ySplit="18" topLeftCell="B53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54.25390625" style="25" customWidth="1"/>
    <col min="2" max="2" width="26.75390625" style="0" customWidth="1"/>
    <col min="3" max="4" width="11.00390625" style="0" customWidth="1"/>
    <col min="5" max="5" width="10.87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209</v>
      </c>
      <c r="C3" s="175"/>
      <c r="D3" s="175"/>
      <c r="E3" s="175"/>
    </row>
    <row r="4" spans="2:5" ht="12.75">
      <c r="B4" s="175" t="s">
        <v>39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38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1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C16+C38</f>
        <v>3568.7999999999997</v>
      </c>
      <c r="D15" s="14">
        <f>D16+D38</f>
        <v>3615.5</v>
      </c>
      <c r="E15" s="14">
        <f>E16+E38</f>
        <v>3685.9</v>
      </c>
    </row>
    <row r="16" spans="1:5" ht="15.75">
      <c r="A16" s="88" t="s">
        <v>271</v>
      </c>
      <c r="B16" s="20"/>
      <c r="C16" s="14">
        <f>C17+C28+C30+C23</f>
        <v>3568.7999999999997</v>
      </c>
      <c r="D16" s="14">
        <f>D17+D28+D30+D23</f>
        <v>3615.5</v>
      </c>
      <c r="E16" s="14">
        <f>E17+E28+E30+E23</f>
        <v>3685.9</v>
      </c>
    </row>
    <row r="17" spans="1:5" ht="15.75">
      <c r="A17" s="88" t="s">
        <v>86</v>
      </c>
      <c r="B17" s="20" t="s">
        <v>87</v>
      </c>
      <c r="C17" s="14">
        <f>SUM(C18)</f>
        <v>1870.1</v>
      </c>
      <c r="D17" s="14">
        <f>SUM(D18)</f>
        <v>1916.8</v>
      </c>
      <c r="E17" s="14">
        <f>SUM(E18)</f>
        <v>1982</v>
      </c>
    </row>
    <row r="18" spans="1:5" ht="15.75">
      <c r="A18" s="88" t="s">
        <v>88</v>
      </c>
      <c r="B18" s="20" t="s">
        <v>89</v>
      </c>
      <c r="C18" s="14">
        <f>SUM(C19+C20+C22+C21)</f>
        <v>1870.1</v>
      </c>
      <c r="D18" s="14">
        <f>SUM(D19+D20+D22+D21)</f>
        <v>1916.8</v>
      </c>
      <c r="E18" s="14">
        <f>SUM(E19+E20+E22+E21)</f>
        <v>1982</v>
      </c>
    </row>
    <row r="19" spans="1:5" ht="48.75">
      <c r="A19" s="47" t="s">
        <v>125</v>
      </c>
      <c r="B19" s="21" t="s">
        <v>265</v>
      </c>
      <c r="C19" s="15">
        <v>1870.1</v>
      </c>
      <c r="D19" s="15">
        <v>1916.8</v>
      </c>
      <c r="E19" s="15">
        <v>1982</v>
      </c>
    </row>
    <row r="20" spans="1:5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36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72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140.70000000000002</v>
      </c>
      <c r="D23" s="14">
        <f>SUM(D24:D27)</f>
        <v>138.7</v>
      </c>
      <c r="E23" s="14">
        <f>SUM(E24:E27)</f>
        <v>141.9</v>
      </c>
    </row>
    <row r="24" spans="1:5" ht="48.75">
      <c r="A24" s="47" t="s">
        <v>401</v>
      </c>
      <c r="B24" s="121" t="s">
        <v>389</v>
      </c>
      <c r="C24" s="15">
        <v>48</v>
      </c>
      <c r="D24" s="15">
        <v>48.2</v>
      </c>
      <c r="E24" s="15">
        <v>48.9</v>
      </c>
    </row>
    <row r="25" spans="1:5" ht="60.75">
      <c r="A25" s="145" t="s">
        <v>402</v>
      </c>
      <c r="B25" s="121" t="s">
        <v>390</v>
      </c>
      <c r="C25" s="15">
        <v>0.5</v>
      </c>
      <c r="D25" s="15">
        <v>0.4</v>
      </c>
      <c r="E25" s="15">
        <v>0.4</v>
      </c>
    </row>
    <row r="26" spans="1:5" ht="48">
      <c r="A26" s="143" t="s">
        <v>403</v>
      </c>
      <c r="B26" s="121" t="s">
        <v>391</v>
      </c>
      <c r="C26" s="15">
        <v>101.8</v>
      </c>
      <c r="D26" s="15">
        <v>100</v>
      </c>
      <c r="E26" s="15">
        <v>102</v>
      </c>
    </row>
    <row r="27" spans="1:5" ht="48">
      <c r="A27" s="142" t="s">
        <v>404</v>
      </c>
      <c r="B27" s="121" t="s">
        <v>392</v>
      </c>
      <c r="C27" s="15">
        <v>-9.6</v>
      </c>
      <c r="D27" s="15">
        <v>-9.9</v>
      </c>
      <c r="E27" s="15">
        <v>-9.4</v>
      </c>
    </row>
    <row r="28" spans="1:5" ht="15.75" hidden="1">
      <c r="A28" s="50" t="s">
        <v>90</v>
      </c>
      <c r="B28" s="20" t="s">
        <v>91</v>
      </c>
      <c r="C28" s="14">
        <f>SUM(C29:C29)</f>
        <v>0</v>
      </c>
      <c r="D28" s="14">
        <f>SUM(D29:D29)</f>
        <v>0</v>
      </c>
      <c r="E28" s="14">
        <f>SUM(E29:E29)</f>
        <v>0</v>
      </c>
    </row>
    <row r="29" spans="1:5" ht="15.75" hidden="1">
      <c r="A29" s="51" t="s">
        <v>92</v>
      </c>
      <c r="B29" s="22" t="s">
        <v>78</v>
      </c>
      <c r="C29" s="15">
        <v>0</v>
      </c>
      <c r="D29" s="15">
        <v>0</v>
      </c>
      <c r="E29" s="15">
        <v>0</v>
      </c>
    </row>
    <row r="30" spans="1:5" ht="15.75">
      <c r="A30" s="50" t="s">
        <v>93</v>
      </c>
      <c r="B30" s="20" t="s">
        <v>116</v>
      </c>
      <c r="C30" s="14">
        <f>SUM(C33+C31)</f>
        <v>1558</v>
      </c>
      <c r="D30" s="14">
        <f>SUM(D33+D31)</f>
        <v>1560</v>
      </c>
      <c r="E30" s="14">
        <f>SUM(E33+E31)</f>
        <v>1562</v>
      </c>
    </row>
    <row r="31" spans="1:5" ht="15.75">
      <c r="A31" s="51" t="s">
        <v>117</v>
      </c>
      <c r="B31" s="21" t="s">
        <v>118</v>
      </c>
      <c r="C31" s="15">
        <f>SUM(C32)</f>
        <v>25</v>
      </c>
      <c r="D31" s="15">
        <f>SUM(D32)</f>
        <v>27</v>
      </c>
      <c r="E31" s="15">
        <f>SUM(E32)</f>
        <v>29</v>
      </c>
    </row>
    <row r="32" spans="1:5" ht="36.75">
      <c r="A32" s="51" t="s">
        <v>119</v>
      </c>
      <c r="B32" s="22" t="s">
        <v>269</v>
      </c>
      <c r="C32" s="15">
        <v>25</v>
      </c>
      <c r="D32" s="15">
        <v>27</v>
      </c>
      <c r="E32" s="15">
        <v>29</v>
      </c>
    </row>
    <row r="33" spans="1:5" ht="15.75">
      <c r="A33" s="50" t="s">
        <v>120</v>
      </c>
      <c r="B33" s="20" t="s">
        <v>121</v>
      </c>
      <c r="C33" s="14">
        <f>SUM(C34+C36)</f>
        <v>1533</v>
      </c>
      <c r="D33" s="14">
        <f>SUM(D34+D36)</f>
        <v>1533</v>
      </c>
      <c r="E33" s="14">
        <f>SUM(E34+E36)</f>
        <v>1533</v>
      </c>
    </row>
    <row r="34" spans="1:5" ht="15.75">
      <c r="A34" s="146" t="s">
        <v>406</v>
      </c>
      <c r="B34" s="21" t="s">
        <v>405</v>
      </c>
      <c r="C34" s="15">
        <f>SUM(C35)</f>
        <v>460</v>
      </c>
      <c r="D34" s="15">
        <f>SUM(D35)</f>
        <v>460</v>
      </c>
      <c r="E34" s="15">
        <f>SUM(E35)</f>
        <v>460</v>
      </c>
    </row>
    <row r="35" spans="1:5" ht="24.75">
      <c r="A35" s="47" t="s">
        <v>408</v>
      </c>
      <c r="B35" s="22" t="s">
        <v>407</v>
      </c>
      <c r="C35" s="15">
        <v>460</v>
      </c>
      <c r="D35" s="15">
        <v>460</v>
      </c>
      <c r="E35" s="15">
        <v>460</v>
      </c>
    </row>
    <row r="36" spans="1:5" ht="15.75">
      <c r="A36" s="146" t="s">
        <v>410</v>
      </c>
      <c r="B36" s="21" t="s">
        <v>409</v>
      </c>
      <c r="C36" s="15">
        <f>SUM(C37)</f>
        <v>1073</v>
      </c>
      <c r="D36" s="15">
        <f>SUM(D37)</f>
        <v>1073</v>
      </c>
      <c r="E36" s="15">
        <f>SUM(E37)</f>
        <v>1073</v>
      </c>
    </row>
    <row r="37" spans="1:5" ht="24.75">
      <c r="A37" s="47" t="s">
        <v>412</v>
      </c>
      <c r="B37" s="22" t="s">
        <v>411</v>
      </c>
      <c r="C37" s="15">
        <v>1073</v>
      </c>
      <c r="D37" s="15">
        <v>1073</v>
      </c>
      <c r="E37" s="15">
        <v>1073</v>
      </c>
    </row>
    <row r="38" spans="1:5" ht="15.75" hidden="1">
      <c r="A38" s="88" t="s">
        <v>273</v>
      </c>
      <c r="B38" s="22"/>
      <c r="C38" s="14">
        <f>C39+C45</f>
        <v>0</v>
      </c>
      <c r="D38" s="14">
        <f>D39+D45</f>
        <v>0</v>
      </c>
      <c r="E38" s="14">
        <f>E39+E45</f>
        <v>0</v>
      </c>
    </row>
    <row r="39" spans="1:5" ht="24.75" hidden="1">
      <c r="A39" s="50" t="s">
        <v>94</v>
      </c>
      <c r="B39" s="20" t="s">
        <v>95</v>
      </c>
      <c r="C39" s="14">
        <f>SUM(C40)</f>
        <v>0</v>
      </c>
      <c r="D39" s="14">
        <f>SUM(D40)</f>
        <v>0</v>
      </c>
      <c r="E39" s="14">
        <f>SUM(E40)</f>
        <v>0</v>
      </c>
    </row>
    <row r="40" spans="1:5" ht="60.75" hidden="1">
      <c r="A40" s="53" t="s">
        <v>325</v>
      </c>
      <c r="B40" s="21" t="s">
        <v>96</v>
      </c>
      <c r="C40" s="15">
        <f>SUM(C41+C43)</f>
        <v>0</v>
      </c>
      <c r="D40" s="15">
        <f>SUM(D41+D43)</f>
        <v>0</v>
      </c>
      <c r="E40" s="15">
        <f>SUM(E41+E43)</f>
        <v>0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 hidden="1">
      <c r="A43" s="53" t="s">
        <v>312</v>
      </c>
      <c r="B43" s="21" t="s">
        <v>98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48.75" hidden="1">
      <c r="A44" s="53" t="s">
        <v>326</v>
      </c>
      <c r="B44" s="21" t="s">
        <v>223</v>
      </c>
      <c r="C44" s="15">
        <v>0</v>
      </c>
      <c r="D44" s="15">
        <v>0</v>
      </c>
      <c r="E44" s="15">
        <v>0</v>
      </c>
    </row>
    <row r="45" spans="1:5" ht="24.75" hidden="1">
      <c r="A45" s="54" t="s">
        <v>288</v>
      </c>
      <c r="B45" s="20" t="s">
        <v>164</v>
      </c>
      <c r="C45" s="14">
        <f>C46</f>
        <v>0</v>
      </c>
      <c r="D45" s="14">
        <f>D46</f>
        <v>0</v>
      </c>
      <c r="E45" s="14">
        <f>E46</f>
        <v>0</v>
      </c>
    </row>
    <row r="46" spans="1:5" ht="36.75" hidden="1">
      <c r="A46" s="47" t="s">
        <v>168</v>
      </c>
      <c r="B46" s="31" t="s">
        <v>292</v>
      </c>
      <c r="C46" s="15">
        <v>0</v>
      </c>
      <c r="D46" s="15">
        <v>0</v>
      </c>
      <c r="E46" s="15">
        <v>0</v>
      </c>
    </row>
    <row r="47" spans="1:5" ht="15.75">
      <c r="A47" s="56" t="s">
        <v>274</v>
      </c>
      <c r="B47" s="23" t="s">
        <v>106</v>
      </c>
      <c r="C47" s="16">
        <f>C48</f>
        <v>1717.1</v>
      </c>
      <c r="D47" s="16">
        <f>D48</f>
        <v>1022.6</v>
      </c>
      <c r="E47" s="16">
        <f>E48</f>
        <v>1020.6</v>
      </c>
    </row>
    <row r="48" spans="1:5" ht="39">
      <c r="A48" s="56" t="s">
        <v>278</v>
      </c>
      <c r="B48" s="23" t="s">
        <v>279</v>
      </c>
      <c r="C48" s="16">
        <f>C49+C52+C56+C61</f>
        <v>1717.1</v>
      </c>
      <c r="D48" s="16">
        <f>D49+D52+D56+D61</f>
        <v>1022.6</v>
      </c>
      <c r="E48" s="16">
        <f>E49+E52+E56+E61</f>
        <v>1020.6</v>
      </c>
    </row>
    <row r="49" spans="1:5" ht="24.75">
      <c r="A49" s="54" t="s">
        <v>137</v>
      </c>
      <c r="B49" s="23" t="s">
        <v>138</v>
      </c>
      <c r="C49" s="16">
        <f aca="true" t="shared" si="0" ref="C49:E50">C50</f>
        <v>894</v>
      </c>
      <c r="D49" s="16">
        <f t="shared" si="0"/>
        <v>894</v>
      </c>
      <c r="E49" s="16">
        <f t="shared" si="0"/>
        <v>892</v>
      </c>
    </row>
    <row r="50" spans="1:5" ht="15.75">
      <c r="A50" s="54" t="s">
        <v>139</v>
      </c>
      <c r="B50" s="23" t="s">
        <v>140</v>
      </c>
      <c r="C50" s="16">
        <f t="shared" si="0"/>
        <v>894</v>
      </c>
      <c r="D50" s="16">
        <f t="shared" si="0"/>
        <v>894</v>
      </c>
      <c r="E50" s="16">
        <f t="shared" si="0"/>
        <v>892</v>
      </c>
    </row>
    <row r="51" spans="1:5" ht="24.75">
      <c r="A51" s="57" t="s">
        <v>280</v>
      </c>
      <c r="B51" s="22" t="s">
        <v>371</v>
      </c>
      <c r="C51" s="17">
        <v>894</v>
      </c>
      <c r="D51" s="17">
        <v>894</v>
      </c>
      <c r="E51" s="17">
        <v>892</v>
      </c>
    </row>
    <row r="52" spans="1:5" ht="24.75">
      <c r="A52" s="54" t="s">
        <v>352</v>
      </c>
      <c r="B52" s="20" t="s">
        <v>109</v>
      </c>
      <c r="C52" s="16">
        <f>C53</f>
        <v>87</v>
      </c>
      <c r="D52" s="16">
        <f>D53</f>
        <v>87</v>
      </c>
      <c r="E52" s="16">
        <f>E53</f>
        <v>87</v>
      </c>
    </row>
    <row r="53" spans="1:5" ht="15.75">
      <c r="A53" s="57" t="s">
        <v>141</v>
      </c>
      <c r="B53" s="21" t="s">
        <v>285</v>
      </c>
      <c r="C53" s="17">
        <f>C54+C55</f>
        <v>87</v>
      </c>
      <c r="D53" s="17">
        <f>D54+D55</f>
        <v>87</v>
      </c>
      <c r="E53" s="17">
        <f>E54+E55</f>
        <v>87</v>
      </c>
    </row>
    <row r="54" spans="1:5" ht="24.75">
      <c r="A54" s="57" t="s">
        <v>357</v>
      </c>
      <c r="B54" s="21" t="s">
        <v>237</v>
      </c>
      <c r="C54" s="17">
        <v>87</v>
      </c>
      <c r="D54" s="17">
        <v>87</v>
      </c>
      <c r="E54" s="17">
        <v>87</v>
      </c>
    </row>
    <row r="55" spans="1:5" ht="24.75" hidden="1">
      <c r="A55" s="57" t="s">
        <v>50</v>
      </c>
      <c r="B55" s="21" t="s">
        <v>237</v>
      </c>
      <c r="C55" s="17">
        <v>0</v>
      </c>
      <c r="D55" s="17">
        <v>0</v>
      </c>
      <c r="E55" s="17">
        <v>0</v>
      </c>
    </row>
    <row r="56" spans="1:5" ht="24.75">
      <c r="A56" s="54" t="s">
        <v>327</v>
      </c>
      <c r="B56" s="23" t="s">
        <v>107</v>
      </c>
      <c r="C56" s="16">
        <f>C57+C59</f>
        <v>42.1</v>
      </c>
      <c r="D56" s="16">
        <f>D57+D59</f>
        <v>41.6</v>
      </c>
      <c r="E56" s="16">
        <f>E57+E59</f>
        <v>41.6</v>
      </c>
    </row>
    <row r="57" spans="1:5" ht="24.75">
      <c r="A57" s="54" t="s">
        <v>142</v>
      </c>
      <c r="B57" s="23" t="s">
        <v>143</v>
      </c>
      <c r="C57" s="18">
        <f>C58</f>
        <v>40.4</v>
      </c>
      <c r="D57" s="18">
        <f>D58</f>
        <v>40.4</v>
      </c>
      <c r="E57" s="18">
        <f>E58</f>
        <v>40.4</v>
      </c>
    </row>
    <row r="58" spans="1:5" ht="36">
      <c r="A58" s="139" t="s">
        <v>61</v>
      </c>
      <c r="B58" s="21" t="s">
        <v>262</v>
      </c>
      <c r="C58" s="19">
        <v>40.4</v>
      </c>
      <c r="D58" s="19">
        <v>40.4</v>
      </c>
      <c r="E58" s="19">
        <v>40.4</v>
      </c>
    </row>
    <row r="59" spans="1:5" ht="36">
      <c r="A59" s="140" t="s">
        <v>61</v>
      </c>
      <c r="B59" s="20" t="s">
        <v>144</v>
      </c>
      <c r="C59" s="18">
        <f>C60</f>
        <v>1.7</v>
      </c>
      <c r="D59" s="18">
        <f>D60</f>
        <v>1.2</v>
      </c>
      <c r="E59" s="18">
        <f>E60</f>
        <v>1.2</v>
      </c>
    </row>
    <row r="60" spans="1:5" ht="72">
      <c r="A60" s="139" t="s">
        <v>62</v>
      </c>
      <c r="B60" s="21" t="s">
        <v>263</v>
      </c>
      <c r="C60" s="19">
        <v>1.7</v>
      </c>
      <c r="D60" s="19">
        <v>1.2</v>
      </c>
      <c r="E60" s="19">
        <v>1.2</v>
      </c>
    </row>
    <row r="61" spans="1:5" ht="15.75">
      <c r="A61" s="160" t="s">
        <v>442</v>
      </c>
      <c r="B61" s="20" t="s">
        <v>441</v>
      </c>
      <c r="C61" s="18">
        <f>SUM(C62:C63)</f>
        <v>694</v>
      </c>
      <c r="D61" s="18">
        <f>SUM(D62:D63)</f>
        <v>0</v>
      </c>
      <c r="E61" s="18">
        <f>SUM(E62:E63)</f>
        <v>0</v>
      </c>
    </row>
    <row r="62" spans="1:5" ht="48">
      <c r="A62" s="113" t="s">
        <v>417</v>
      </c>
      <c r="B62" s="21" t="s">
        <v>432</v>
      </c>
      <c r="C62" s="19">
        <v>534</v>
      </c>
      <c r="D62" s="19">
        <v>0</v>
      </c>
      <c r="E62" s="19">
        <v>0</v>
      </c>
    </row>
    <row r="63" spans="1:5" ht="24">
      <c r="A63" s="113" t="s">
        <v>439</v>
      </c>
      <c r="B63" s="21" t="s">
        <v>459</v>
      </c>
      <c r="C63" s="19">
        <v>160</v>
      </c>
      <c r="D63" s="19">
        <v>0</v>
      </c>
      <c r="E63" s="19">
        <v>0</v>
      </c>
    </row>
    <row r="64" spans="1:5" ht="15.75">
      <c r="A64" s="55" t="s">
        <v>112</v>
      </c>
      <c r="B64" s="24"/>
      <c r="C64" s="58">
        <f>C15+C47</f>
        <v>5285.9</v>
      </c>
      <c r="D64" s="58">
        <f>D15+D47</f>
        <v>4638.1</v>
      </c>
      <c r="E64" s="58">
        <f>E15+E47</f>
        <v>4706.5</v>
      </c>
    </row>
    <row r="65" spans="1:5" ht="15">
      <c r="A65" s="70"/>
      <c r="B65" s="3"/>
      <c r="C65" s="68"/>
      <c r="D65" s="68"/>
      <c r="E65" s="68"/>
    </row>
    <row r="66" spans="1:5" ht="15">
      <c r="A66" s="70"/>
      <c r="C66" s="68"/>
      <c r="D66" s="68"/>
      <c r="E66" s="68"/>
    </row>
    <row r="67" spans="1:5" ht="15">
      <c r="A67" s="70"/>
      <c r="C67" s="68"/>
      <c r="D67" s="68"/>
      <c r="E67" s="68"/>
    </row>
    <row r="68" spans="1:5" ht="15">
      <c r="A68" s="70"/>
      <c r="C68" s="68"/>
      <c r="D68" s="68"/>
      <c r="E68" s="68"/>
    </row>
    <row r="69" spans="1:5" ht="15">
      <c r="A69" s="70"/>
      <c r="C69" s="68"/>
      <c r="D69" s="68"/>
      <c r="E69" s="68"/>
    </row>
    <row r="70" spans="1:5" ht="15">
      <c r="A70" s="70"/>
      <c r="C70" s="68"/>
      <c r="D70" s="68"/>
      <c r="E70" s="68"/>
    </row>
    <row r="71" spans="1:5" ht="15">
      <c r="A71" s="70"/>
      <c r="C71" s="68"/>
      <c r="D71" s="68"/>
      <c r="E71" s="68"/>
    </row>
    <row r="72" spans="1:5" ht="15">
      <c r="A72" s="70"/>
      <c r="C72" s="68"/>
      <c r="D72" s="68"/>
      <c r="E72" s="68"/>
    </row>
    <row r="73" spans="1:5" ht="15">
      <c r="A73" s="70"/>
      <c r="C73" s="68"/>
      <c r="D73" s="68"/>
      <c r="E73" s="68"/>
    </row>
    <row r="74" spans="1:5" ht="15">
      <c r="A74" s="70"/>
      <c r="C74" s="68"/>
      <c r="D74" s="68"/>
      <c r="E74" s="68"/>
    </row>
    <row r="75" spans="1:5" ht="15">
      <c r="A75" s="70"/>
      <c r="C75" s="68"/>
      <c r="D75" s="68"/>
      <c r="E75" s="68"/>
    </row>
    <row r="76" spans="3:5" ht="15">
      <c r="C76" s="68"/>
      <c r="D76" s="68"/>
      <c r="E76" s="68"/>
    </row>
    <row r="77" spans="3:5" ht="15">
      <c r="C77" s="68"/>
      <c r="D77" s="68"/>
      <c r="E77" s="68"/>
    </row>
    <row r="78" spans="3:5" ht="15">
      <c r="C78" s="68"/>
      <c r="D78" s="68"/>
      <c r="E78" s="68"/>
    </row>
    <row r="79" spans="3:5" ht="15">
      <c r="C79" s="68"/>
      <c r="D79" s="68"/>
      <c r="E79" s="68"/>
    </row>
    <row r="80" spans="3:5" ht="15">
      <c r="C80" s="68"/>
      <c r="D80" s="68"/>
      <c r="E80" s="68"/>
    </row>
    <row r="81" spans="3:5" ht="15">
      <c r="C81" s="68"/>
      <c r="D81" s="68"/>
      <c r="E81" s="68"/>
    </row>
    <row r="82" spans="3:5" ht="15">
      <c r="C82" s="68"/>
      <c r="D82" s="68"/>
      <c r="E82" s="68"/>
    </row>
    <row r="83" spans="3:5" ht="15">
      <c r="C83" s="68"/>
      <c r="D83" s="68"/>
      <c r="E83" s="68"/>
    </row>
    <row r="84" spans="3:5" ht="15">
      <c r="C84" s="68"/>
      <c r="D84" s="68"/>
      <c r="E84" s="68"/>
    </row>
    <row r="85" spans="3:5" ht="15">
      <c r="C85" s="68"/>
      <c r="D85" s="68"/>
      <c r="E85" s="68"/>
    </row>
    <row r="86" spans="3:5" ht="15">
      <c r="C86" s="68"/>
      <c r="D86" s="68"/>
      <c r="E86" s="68"/>
    </row>
    <row r="87" spans="3:5" ht="15">
      <c r="C87" s="68"/>
      <c r="D87" s="68"/>
      <c r="E87" s="68"/>
    </row>
    <row r="88" spans="3:5" ht="15">
      <c r="C88" s="68"/>
      <c r="D88" s="68"/>
      <c r="E88" s="68"/>
    </row>
    <row r="89" spans="3:5" ht="15">
      <c r="C89" s="68"/>
      <c r="D89" s="68"/>
      <c r="E89" s="68"/>
    </row>
    <row r="90" spans="3:5" ht="15">
      <c r="C90" s="68"/>
      <c r="D90" s="68"/>
      <c r="E90" s="68"/>
    </row>
    <row r="91" spans="3:5" ht="15">
      <c r="C91" s="68"/>
      <c r="D91" s="68"/>
      <c r="E91" s="68"/>
    </row>
    <row r="92" spans="3:5" ht="15">
      <c r="C92" s="68"/>
      <c r="D92" s="68"/>
      <c r="E92" s="68"/>
    </row>
    <row r="93" spans="3:5" ht="15">
      <c r="C93" s="68"/>
      <c r="D93" s="68"/>
      <c r="E93" s="68"/>
    </row>
    <row r="94" spans="3:5" ht="15">
      <c r="C94" s="68"/>
      <c r="D94" s="68"/>
      <c r="E94" s="68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28" bottom="0.1968503937007874" header="0.17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8"/>
  <sheetViews>
    <sheetView zoomScale="90" zoomScaleNormal="90" zoomScaleSheetLayoutView="100" zoomScalePageLayoutView="0" workbookViewId="0" topLeftCell="A1">
      <pane xSplit="1" ySplit="18" topLeftCell="B53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54.25390625" style="25" customWidth="1"/>
    <col min="2" max="2" width="24.00390625" style="0" bestFit="1" customWidth="1"/>
    <col min="3" max="4" width="11.00390625" style="0" customWidth="1"/>
    <col min="5" max="5" width="10.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210</v>
      </c>
      <c r="C3" s="175"/>
      <c r="D3" s="175"/>
      <c r="E3" s="175"/>
    </row>
    <row r="4" spans="2:5" ht="12.75">
      <c r="B4" s="175" t="s">
        <v>41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40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1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C16+C38</f>
        <v>3592.2</v>
      </c>
      <c r="D15" s="14">
        <f>D16+D38</f>
        <v>3581.3999999999996</v>
      </c>
      <c r="E15" s="14">
        <f>E16+E38</f>
        <v>3658.2000000000003</v>
      </c>
    </row>
    <row r="16" spans="1:5" ht="15.75">
      <c r="A16" s="88" t="s">
        <v>271</v>
      </c>
      <c r="B16" s="20"/>
      <c r="C16" s="14">
        <f>C17+C28+C30+C23</f>
        <v>3592.2</v>
      </c>
      <c r="D16" s="14">
        <f>D17+D28+D30+D23</f>
        <v>3581.3999999999996</v>
      </c>
      <c r="E16" s="14">
        <f>E17+E28+E30+E23</f>
        <v>3658.2000000000003</v>
      </c>
    </row>
    <row r="17" spans="1:5" ht="15.75">
      <c r="A17" s="88" t="s">
        <v>86</v>
      </c>
      <c r="B17" s="20" t="s">
        <v>87</v>
      </c>
      <c r="C17" s="14">
        <f>SUM(C18)</f>
        <v>642.2</v>
      </c>
      <c r="D17" s="14">
        <f>SUM(D18)</f>
        <v>658.3</v>
      </c>
      <c r="E17" s="14">
        <f>SUM(E18)</f>
        <v>681.5</v>
      </c>
    </row>
    <row r="18" spans="1:5" ht="15.75">
      <c r="A18" s="88" t="s">
        <v>88</v>
      </c>
      <c r="B18" s="20" t="s">
        <v>89</v>
      </c>
      <c r="C18" s="14">
        <f>C19+C20+C21+C22</f>
        <v>642.2</v>
      </c>
      <c r="D18" s="14">
        <f>D19+D20+D21+D22</f>
        <v>658.3</v>
      </c>
      <c r="E18" s="14">
        <f>E19+E20+E21+E22</f>
        <v>681.5</v>
      </c>
    </row>
    <row r="19" spans="1:5" ht="48.75">
      <c r="A19" s="47" t="s">
        <v>125</v>
      </c>
      <c r="B19" s="21" t="s">
        <v>265</v>
      </c>
      <c r="C19" s="15">
        <v>551.2</v>
      </c>
      <c r="D19" s="15">
        <v>561.3</v>
      </c>
      <c r="E19" s="15">
        <v>575.5</v>
      </c>
    </row>
    <row r="20" spans="1:5" ht="84.75">
      <c r="A20" s="47" t="s">
        <v>122</v>
      </c>
      <c r="B20" s="21" t="s">
        <v>266</v>
      </c>
      <c r="C20" s="15">
        <v>50</v>
      </c>
      <c r="D20" s="15">
        <v>55</v>
      </c>
      <c r="E20" s="15">
        <v>60</v>
      </c>
    </row>
    <row r="21" spans="1:5" ht="36.75">
      <c r="A21" s="47" t="s">
        <v>123</v>
      </c>
      <c r="B21" s="21" t="s">
        <v>268</v>
      </c>
      <c r="C21" s="15">
        <v>3</v>
      </c>
      <c r="D21" s="15">
        <v>3</v>
      </c>
      <c r="E21" s="15">
        <v>4</v>
      </c>
    </row>
    <row r="22" spans="1:5" ht="72.75">
      <c r="A22" s="47" t="s">
        <v>124</v>
      </c>
      <c r="B22" s="22" t="s">
        <v>267</v>
      </c>
      <c r="C22" s="15">
        <v>38</v>
      </c>
      <c r="D22" s="15">
        <v>39</v>
      </c>
      <c r="E22" s="15">
        <v>42</v>
      </c>
    </row>
    <row r="23" spans="1:5" ht="24.75">
      <c r="A23" s="55" t="s">
        <v>381</v>
      </c>
      <c r="B23" s="23" t="s">
        <v>382</v>
      </c>
      <c r="C23" s="14">
        <f>SUM(C24:C27)</f>
        <v>2200</v>
      </c>
      <c r="D23" s="14">
        <f>SUM(D24:D27)</f>
        <v>2169.1</v>
      </c>
      <c r="E23" s="14">
        <f>SUM(E24:E27)</f>
        <v>2219.7000000000003</v>
      </c>
    </row>
    <row r="24" spans="1:5" ht="48.75">
      <c r="A24" s="47" t="s">
        <v>401</v>
      </c>
      <c r="B24" s="121" t="s">
        <v>389</v>
      </c>
      <c r="C24" s="15">
        <v>751.3</v>
      </c>
      <c r="D24" s="15">
        <v>754.3</v>
      </c>
      <c r="E24" s="15">
        <v>764.9</v>
      </c>
    </row>
    <row r="25" spans="1:5" ht="60.75">
      <c r="A25" s="145" t="s">
        <v>402</v>
      </c>
      <c r="B25" s="121" t="s">
        <v>390</v>
      </c>
      <c r="C25" s="15">
        <v>7.5</v>
      </c>
      <c r="D25" s="15">
        <v>6.9</v>
      </c>
      <c r="E25" s="15">
        <v>6.6</v>
      </c>
    </row>
    <row r="26" spans="1:5" ht="48">
      <c r="A26" s="143" t="s">
        <v>403</v>
      </c>
      <c r="B26" s="121" t="s">
        <v>391</v>
      </c>
      <c r="C26" s="15">
        <v>1591.5</v>
      </c>
      <c r="D26" s="15">
        <v>1563.1</v>
      </c>
      <c r="E26" s="15">
        <v>1594.9</v>
      </c>
    </row>
    <row r="27" spans="1:5" ht="48">
      <c r="A27" s="142" t="s">
        <v>404</v>
      </c>
      <c r="B27" s="121" t="s">
        <v>392</v>
      </c>
      <c r="C27" s="15">
        <v>-150.3</v>
      </c>
      <c r="D27" s="15">
        <v>-155.2</v>
      </c>
      <c r="E27" s="15">
        <v>-146.7</v>
      </c>
    </row>
    <row r="28" spans="1:5" ht="15.75">
      <c r="A28" s="50" t="s">
        <v>90</v>
      </c>
      <c r="B28" s="20" t="s">
        <v>91</v>
      </c>
      <c r="C28" s="14">
        <f>SUM(C29:C29)</f>
        <v>0</v>
      </c>
      <c r="D28" s="14">
        <f>SUM(D29:D29)</f>
        <v>0</v>
      </c>
      <c r="E28" s="14">
        <f>SUM(E29:E29)</f>
        <v>0</v>
      </c>
    </row>
    <row r="29" spans="1:5" ht="15.75">
      <c r="A29" s="51" t="s">
        <v>92</v>
      </c>
      <c r="B29" s="22" t="s">
        <v>78</v>
      </c>
      <c r="C29" s="15">
        <v>0</v>
      </c>
      <c r="D29" s="15">
        <v>0</v>
      </c>
      <c r="E29" s="15">
        <v>0</v>
      </c>
    </row>
    <row r="30" spans="1:5" ht="15.75">
      <c r="A30" s="50" t="s">
        <v>93</v>
      </c>
      <c r="B30" s="20" t="s">
        <v>116</v>
      </c>
      <c r="C30" s="14">
        <f>SUM(C33+C31)</f>
        <v>750</v>
      </c>
      <c r="D30" s="14">
        <f>SUM(D33+D31)</f>
        <v>754</v>
      </c>
      <c r="E30" s="14">
        <f>SUM(E33+E31)</f>
        <v>757</v>
      </c>
    </row>
    <row r="31" spans="1:5" ht="15.75">
      <c r="A31" s="51" t="s">
        <v>117</v>
      </c>
      <c r="B31" s="21" t="s">
        <v>118</v>
      </c>
      <c r="C31" s="15">
        <f>SUM(C32)</f>
        <v>46</v>
      </c>
      <c r="D31" s="15">
        <f>SUM(D32)</f>
        <v>50</v>
      </c>
      <c r="E31" s="15">
        <f>SUM(E32)</f>
        <v>53</v>
      </c>
    </row>
    <row r="32" spans="1:5" ht="36.75">
      <c r="A32" s="51" t="s">
        <v>119</v>
      </c>
      <c r="B32" s="22" t="s">
        <v>269</v>
      </c>
      <c r="C32" s="15">
        <v>46</v>
      </c>
      <c r="D32" s="15">
        <v>50</v>
      </c>
      <c r="E32" s="15">
        <v>53</v>
      </c>
    </row>
    <row r="33" spans="1:5" ht="15.75">
      <c r="A33" s="50" t="s">
        <v>120</v>
      </c>
      <c r="B33" s="20" t="s">
        <v>121</v>
      </c>
      <c r="C33" s="14">
        <f>SUM(C34+C36)</f>
        <v>704</v>
      </c>
      <c r="D33" s="14">
        <f>SUM(D34+D36)</f>
        <v>704</v>
      </c>
      <c r="E33" s="14">
        <f>SUM(E34+E36)</f>
        <v>704</v>
      </c>
    </row>
    <row r="34" spans="1:5" ht="15.75">
      <c r="A34" s="146" t="s">
        <v>406</v>
      </c>
      <c r="B34" s="21" t="s">
        <v>405</v>
      </c>
      <c r="C34" s="15">
        <f>SUM(C35)</f>
        <v>110</v>
      </c>
      <c r="D34" s="15">
        <f>SUM(D35)</f>
        <v>110</v>
      </c>
      <c r="E34" s="15">
        <f>SUM(E35)</f>
        <v>110</v>
      </c>
    </row>
    <row r="35" spans="1:5" ht="24.75">
      <c r="A35" s="47" t="s">
        <v>408</v>
      </c>
      <c r="B35" s="22" t="s">
        <v>407</v>
      </c>
      <c r="C35" s="15">
        <v>110</v>
      </c>
      <c r="D35" s="15">
        <v>110</v>
      </c>
      <c r="E35" s="15">
        <v>110</v>
      </c>
    </row>
    <row r="36" spans="1:5" ht="15.75">
      <c r="A36" s="146" t="s">
        <v>410</v>
      </c>
      <c r="B36" s="21" t="s">
        <v>409</v>
      </c>
      <c r="C36" s="15">
        <f>SUM(C37)</f>
        <v>594</v>
      </c>
      <c r="D36" s="15">
        <f>SUM(D37)</f>
        <v>594</v>
      </c>
      <c r="E36" s="15">
        <f>SUM(E37)</f>
        <v>594</v>
      </c>
    </row>
    <row r="37" spans="1:5" ht="24.75">
      <c r="A37" s="47" t="s">
        <v>412</v>
      </c>
      <c r="B37" s="22" t="s">
        <v>411</v>
      </c>
      <c r="C37" s="15">
        <v>594</v>
      </c>
      <c r="D37" s="15">
        <v>594</v>
      </c>
      <c r="E37" s="15">
        <v>594</v>
      </c>
    </row>
    <row r="38" spans="1:5" ht="15.75" hidden="1">
      <c r="A38" s="88" t="s">
        <v>273</v>
      </c>
      <c r="B38" s="22"/>
      <c r="C38" s="14">
        <f>C39+C45</f>
        <v>0</v>
      </c>
      <c r="D38" s="14">
        <f>D39+D45</f>
        <v>0</v>
      </c>
      <c r="E38" s="14">
        <f>E39+E45</f>
        <v>0</v>
      </c>
    </row>
    <row r="39" spans="1:5" ht="24.75" hidden="1">
      <c r="A39" s="50" t="s">
        <v>94</v>
      </c>
      <c r="B39" s="20" t="s">
        <v>95</v>
      </c>
      <c r="C39" s="14">
        <f>SUM(C40)</f>
        <v>0</v>
      </c>
      <c r="D39" s="14">
        <f>SUM(D40)</f>
        <v>0</v>
      </c>
      <c r="E39" s="14">
        <f>SUM(E40)</f>
        <v>0</v>
      </c>
    </row>
    <row r="40" spans="1:5" ht="60.75" hidden="1">
      <c r="A40" s="53" t="s">
        <v>325</v>
      </c>
      <c r="B40" s="21" t="s">
        <v>96</v>
      </c>
      <c r="C40" s="15">
        <f>SUM(C41+C43)</f>
        <v>0</v>
      </c>
      <c r="D40" s="15">
        <f>SUM(D41+D43)</f>
        <v>0</v>
      </c>
      <c r="E40" s="15">
        <f>SUM(E41+E43)</f>
        <v>0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 hidden="1">
      <c r="A43" s="53" t="s">
        <v>312</v>
      </c>
      <c r="B43" s="21" t="s">
        <v>98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48.75" hidden="1">
      <c r="A44" s="53" t="s">
        <v>326</v>
      </c>
      <c r="B44" s="21" t="s">
        <v>224</v>
      </c>
      <c r="C44" s="15">
        <v>0</v>
      </c>
      <c r="D44" s="15">
        <v>0</v>
      </c>
      <c r="E44" s="15">
        <v>0</v>
      </c>
    </row>
    <row r="45" spans="1:5" ht="24.75" hidden="1">
      <c r="A45" s="54" t="s">
        <v>288</v>
      </c>
      <c r="B45" s="20" t="s">
        <v>164</v>
      </c>
      <c r="C45" s="14">
        <f>C46</f>
        <v>0</v>
      </c>
      <c r="D45" s="14">
        <f>D46</f>
        <v>0</v>
      </c>
      <c r="E45" s="14">
        <f>E46</f>
        <v>0</v>
      </c>
    </row>
    <row r="46" spans="1:5" ht="36.75" hidden="1">
      <c r="A46" s="47" t="s">
        <v>168</v>
      </c>
      <c r="B46" s="31" t="s">
        <v>292</v>
      </c>
      <c r="C46" s="15">
        <v>0</v>
      </c>
      <c r="D46" s="15">
        <v>0</v>
      </c>
      <c r="E46" s="15">
        <v>0</v>
      </c>
    </row>
    <row r="47" spans="1:5" ht="15.75">
      <c r="A47" s="56" t="s">
        <v>274</v>
      </c>
      <c r="B47" s="23" t="s">
        <v>106</v>
      </c>
      <c r="C47" s="16">
        <f>C48</f>
        <v>4637.9</v>
      </c>
      <c r="D47" s="16">
        <f>D48</f>
        <v>3893.8</v>
      </c>
      <c r="E47" s="16">
        <f>E48</f>
        <v>3893.8</v>
      </c>
    </row>
    <row r="48" spans="1:5" ht="39">
      <c r="A48" s="56" t="s">
        <v>278</v>
      </c>
      <c r="B48" s="23" t="s">
        <v>279</v>
      </c>
      <c r="C48" s="16">
        <f>C49+C52+C56+C61</f>
        <v>4637.9</v>
      </c>
      <c r="D48" s="16">
        <f>D49+D52+D56+D61</f>
        <v>3893.8</v>
      </c>
      <c r="E48" s="16">
        <f>E49+E52+E56+E61</f>
        <v>3893.8</v>
      </c>
    </row>
    <row r="49" spans="1:5" ht="24.75">
      <c r="A49" s="54" t="s">
        <v>137</v>
      </c>
      <c r="B49" s="23" t="s">
        <v>138</v>
      </c>
      <c r="C49" s="16">
        <f aca="true" t="shared" si="0" ref="C49:E50">C50</f>
        <v>1671</v>
      </c>
      <c r="D49" s="16">
        <f t="shared" si="0"/>
        <v>1671</v>
      </c>
      <c r="E49" s="16">
        <f t="shared" si="0"/>
        <v>1671</v>
      </c>
    </row>
    <row r="50" spans="1:5" ht="15.75">
      <c r="A50" s="54" t="s">
        <v>139</v>
      </c>
      <c r="B50" s="23" t="s">
        <v>140</v>
      </c>
      <c r="C50" s="16">
        <f t="shared" si="0"/>
        <v>1671</v>
      </c>
      <c r="D50" s="16">
        <f t="shared" si="0"/>
        <v>1671</v>
      </c>
      <c r="E50" s="16">
        <f t="shared" si="0"/>
        <v>1671</v>
      </c>
    </row>
    <row r="51" spans="1:5" ht="24.75">
      <c r="A51" s="57" t="s">
        <v>280</v>
      </c>
      <c r="B51" s="22" t="s">
        <v>434</v>
      </c>
      <c r="C51" s="17">
        <v>1671</v>
      </c>
      <c r="D51" s="17">
        <v>1671</v>
      </c>
      <c r="E51" s="17">
        <v>1671</v>
      </c>
    </row>
    <row r="52" spans="1:5" ht="24.75">
      <c r="A52" s="54" t="s">
        <v>352</v>
      </c>
      <c r="B52" s="20" t="s">
        <v>109</v>
      </c>
      <c r="C52" s="16">
        <f>C53</f>
        <v>2160</v>
      </c>
      <c r="D52" s="16">
        <f>D53</f>
        <v>2160</v>
      </c>
      <c r="E52" s="16">
        <f>E53</f>
        <v>2160</v>
      </c>
    </row>
    <row r="53" spans="1:5" ht="15.75">
      <c r="A53" s="57" t="s">
        <v>141</v>
      </c>
      <c r="B53" s="21" t="s">
        <v>285</v>
      </c>
      <c r="C53" s="17">
        <f>C54+C55</f>
        <v>2160</v>
      </c>
      <c r="D53" s="17">
        <f>D54+D55</f>
        <v>2160</v>
      </c>
      <c r="E53" s="17">
        <f>E54+E55</f>
        <v>2160</v>
      </c>
    </row>
    <row r="54" spans="1:5" ht="24.75">
      <c r="A54" s="57" t="s">
        <v>357</v>
      </c>
      <c r="B54" s="21" t="s">
        <v>435</v>
      </c>
      <c r="C54" s="17">
        <v>2160</v>
      </c>
      <c r="D54" s="17">
        <v>2160</v>
      </c>
      <c r="E54" s="17">
        <v>2160</v>
      </c>
    </row>
    <row r="55" spans="1:5" ht="24.75" hidden="1">
      <c r="A55" s="57" t="s">
        <v>50</v>
      </c>
      <c r="B55" s="21" t="s">
        <v>435</v>
      </c>
      <c r="C55" s="17">
        <v>0</v>
      </c>
      <c r="D55" s="17">
        <v>0</v>
      </c>
      <c r="E55" s="17">
        <v>0</v>
      </c>
    </row>
    <row r="56" spans="1:5" ht="24.75">
      <c r="A56" s="54" t="s">
        <v>327</v>
      </c>
      <c r="B56" s="23" t="s">
        <v>107</v>
      </c>
      <c r="C56" s="16">
        <f>C57+C59</f>
        <v>63.900000000000006</v>
      </c>
      <c r="D56" s="16">
        <f>D57+D59</f>
        <v>62.800000000000004</v>
      </c>
      <c r="E56" s="16">
        <f>E57+E59</f>
        <v>62.800000000000004</v>
      </c>
    </row>
    <row r="57" spans="1:5" ht="24.75">
      <c r="A57" s="54" t="s">
        <v>142</v>
      </c>
      <c r="B57" s="23" t="s">
        <v>143</v>
      </c>
      <c r="C57" s="18">
        <f>C58</f>
        <v>60.7</v>
      </c>
      <c r="D57" s="18">
        <f>D58</f>
        <v>60.7</v>
      </c>
      <c r="E57" s="18">
        <f>E58</f>
        <v>60.7</v>
      </c>
    </row>
    <row r="58" spans="1:5" ht="36">
      <c r="A58" s="139" t="s">
        <v>61</v>
      </c>
      <c r="B58" s="21" t="s">
        <v>436</v>
      </c>
      <c r="C58" s="19">
        <v>60.7</v>
      </c>
      <c r="D58" s="19">
        <v>60.7</v>
      </c>
      <c r="E58" s="19">
        <v>60.7</v>
      </c>
    </row>
    <row r="59" spans="1:5" ht="24.75">
      <c r="A59" s="54" t="s">
        <v>353</v>
      </c>
      <c r="B59" s="20" t="s">
        <v>144</v>
      </c>
      <c r="C59" s="18">
        <f>C60</f>
        <v>3.2</v>
      </c>
      <c r="D59" s="18">
        <f>D60</f>
        <v>2.1</v>
      </c>
      <c r="E59" s="18">
        <f>E60</f>
        <v>2.1</v>
      </c>
    </row>
    <row r="60" spans="1:5" ht="72">
      <c r="A60" s="139" t="s">
        <v>62</v>
      </c>
      <c r="B60" s="21" t="s">
        <v>437</v>
      </c>
      <c r="C60" s="19">
        <v>3.2</v>
      </c>
      <c r="D60" s="19">
        <v>2.1</v>
      </c>
      <c r="E60" s="19">
        <v>2.1</v>
      </c>
    </row>
    <row r="61" spans="1:5" ht="15.75">
      <c r="A61" s="160" t="s">
        <v>442</v>
      </c>
      <c r="B61" s="20" t="s">
        <v>441</v>
      </c>
      <c r="C61" s="18">
        <f>SUM(C62:C63)</f>
        <v>743</v>
      </c>
      <c r="D61" s="18">
        <f>SUM(D62:D63)</f>
        <v>0</v>
      </c>
      <c r="E61" s="18">
        <f>SUM(E62:E63)</f>
        <v>0</v>
      </c>
    </row>
    <row r="62" spans="1:5" ht="48">
      <c r="A62" s="113" t="s">
        <v>417</v>
      </c>
      <c r="B62" s="21" t="s">
        <v>433</v>
      </c>
      <c r="C62" s="19">
        <v>0</v>
      </c>
      <c r="D62" s="19">
        <v>0</v>
      </c>
      <c r="E62" s="19">
        <v>0</v>
      </c>
    </row>
    <row r="63" spans="1:5" ht="24">
      <c r="A63" s="113" t="s">
        <v>439</v>
      </c>
      <c r="B63" s="21" t="s">
        <v>460</v>
      </c>
      <c r="C63" s="19">
        <v>743</v>
      </c>
      <c r="D63" s="19">
        <v>0</v>
      </c>
      <c r="E63" s="19">
        <v>0</v>
      </c>
    </row>
    <row r="64" spans="1:5" ht="15.75">
      <c r="A64" s="55" t="s">
        <v>112</v>
      </c>
      <c r="B64" s="24"/>
      <c r="C64" s="58">
        <f>C47+C15</f>
        <v>8230.099999999999</v>
      </c>
      <c r="D64" s="58">
        <f>D47+D15</f>
        <v>7475.2</v>
      </c>
      <c r="E64" s="58">
        <f>E47+E15</f>
        <v>7552</v>
      </c>
    </row>
    <row r="65" ht="12.75">
      <c r="A65" s="70"/>
    </row>
    <row r="66" ht="12.75">
      <c r="A66" s="70"/>
    </row>
    <row r="67" ht="12.75">
      <c r="A67" s="70"/>
    </row>
    <row r="68" ht="12.75">
      <c r="A68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zoomScale="90" zoomScaleNormal="90" zoomScaleSheetLayoutView="90" zoomScalePageLayoutView="0" workbookViewId="0" topLeftCell="A1">
      <pane xSplit="1" ySplit="12" topLeftCell="B5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5" sqref="C65:C66"/>
    </sheetView>
  </sheetViews>
  <sheetFormatPr defaultColWidth="9.00390625" defaultRowHeight="12.75"/>
  <cols>
    <col min="1" max="1" width="58.625" style="25" customWidth="1"/>
    <col min="2" max="2" width="26.875" style="0" customWidth="1"/>
    <col min="3" max="3" width="10.75390625" style="0" customWidth="1"/>
    <col min="4" max="4" width="11.00390625" style="0" customWidth="1"/>
    <col min="5" max="5" width="10.375" style="0" customWidth="1"/>
  </cols>
  <sheetData>
    <row r="1" spans="2:5" ht="12.75">
      <c r="B1" s="175"/>
      <c r="C1" s="175"/>
      <c r="D1" s="175"/>
      <c r="E1" s="175"/>
    </row>
    <row r="2" spans="1:5" ht="15.75">
      <c r="A2" s="180" t="s">
        <v>194</v>
      </c>
      <c r="B2" s="180"/>
      <c r="C2" s="180"/>
      <c r="D2" s="180"/>
      <c r="E2" s="180"/>
    </row>
    <row r="3" spans="1:5" ht="15.75">
      <c r="A3" s="180" t="s">
        <v>195</v>
      </c>
      <c r="B3" s="180"/>
      <c r="C3" s="180"/>
      <c r="D3" s="180"/>
      <c r="E3" s="180"/>
    </row>
    <row r="4" spans="1:5" ht="15.75">
      <c r="A4" s="180" t="s">
        <v>42</v>
      </c>
      <c r="B4" s="180"/>
      <c r="C4" s="180"/>
      <c r="D4" s="180"/>
      <c r="E4" s="180"/>
    </row>
    <row r="5" spans="1:5" ht="14.25" customHeight="1">
      <c r="A5" s="179"/>
      <c r="B5" s="179"/>
      <c r="C5" s="179"/>
      <c r="D5" s="179"/>
      <c r="E5" s="179"/>
    </row>
    <row r="6" spans="1:5" ht="11.25" customHeight="1">
      <c r="A6" s="177" t="s">
        <v>104</v>
      </c>
      <c r="B6" s="177"/>
      <c r="C6" s="177"/>
      <c r="D6" s="177"/>
      <c r="E6" s="177"/>
    </row>
    <row r="7" spans="1:5" ht="25.5">
      <c r="A7" s="85" t="s">
        <v>83</v>
      </c>
      <c r="B7" s="61" t="s">
        <v>84</v>
      </c>
      <c r="C7" s="33" t="s">
        <v>358</v>
      </c>
      <c r="D7" s="33" t="s">
        <v>416</v>
      </c>
      <c r="E7" s="33" t="s">
        <v>463</v>
      </c>
    </row>
    <row r="8" spans="1:5" ht="12.75">
      <c r="A8" s="34">
        <v>1</v>
      </c>
      <c r="B8" s="5">
        <v>2</v>
      </c>
      <c r="C8" s="6">
        <v>3</v>
      </c>
      <c r="D8" s="6">
        <v>4</v>
      </c>
      <c r="E8" s="6">
        <v>5</v>
      </c>
    </row>
    <row r="9" spans="1:5" ht="15.75">
      <c r="A9" s="49" t="s">
        <v>272</v>
      </c>
      <c r="B9" s="162" t="s">
        <v>85</v>
      </c>
      <c r="C9" s="14">
        <f>C10+C34</f>
        <v>66588.29999999999</v>
      </c>
      <c r="D9" s="14">
        <f>D10+D34</f>
        <v>67244.59999999999</v>
      </c>
      <c r="E9" s="14">
        <f>E10+E34</f>
        <v>68892.4</v>
      </c>
    </row>
    <row r="10" spans="1:5" ht="15.75">
      <c r="A10" s="49" t="s">
        <v>271</v>
      </c>
      <c r="B10" s="162"/>
      <c r="C10" s="14">
        <f>C11+C22+C24+C32+C17</f>
        <v>66356.59999999999</v>
      </c>
      <c r="D10" s="14">
        <f>D11+D22+D24+D32+D17</f>
        <v>67014.9</v>
      </c>
      <c r="E10" s="14">
        <f>E11+E22+E24+E32+E17</f>
        <v>68526.7</v>
      </c>
    </row>
    <row r="11" spans="1:5" ht="15.75">
      <c r="A11" s="49" t="s">
        <v>86</v>
      </c>
      <c r="B11" s="162" t="s">
        <v>87</v>
      </c>
      <c r="C11" s="14">
        <f>C12</f>
        <v>19535.2</v>
      </c>
      <c r="D11" s="14">
        <f>D12</f>
        <v>20026.800000000003</v>
      </c>
      <c r="E11" s="14">
        <f>E12</f>
        <v>20712.8</v>
      </c>
    </row>
    <row r="12" spans="1:5" ht="15.75">
      <c r="A12" s="49" t="s">
        <v>88</v>
      </c>
      <c r="B12" s="162" t="s">
        <v>89</v>
      </c>
      <c r="C12" s="14">
        <f>C13+C14+C15+C16</f>
        <v>19535.2</v>
      </c>
      <c r="D12" s="14">
        <f>D13+D14+D15+D16</f>
        <v>20026.800000000003</v>
      </c>
      <c r="E12" s="14">
        <f>E13+E14+E15+E16</f>
        <v>20712.8</v>
      </c>
    </row>
    <row r="13" spans="1:5" ht="64.5">
      <c r="A13" s="38" t="s">
        <v>125</v>
      </c>
      <c r="B13" s="163" t="s">
        <v>265</v>
      </c>
      <c r="C13" s="15">
        <f>Ямин!C19+Шараш!C19+Буз!C19+Трехл!C19+Стеж!C19+Солон!C19+Сам!C19+Ряб!C19+Речк!C19+Покл!C19+Ларин!C19+'Кр.Ок'!C19+Бабин!C18+Арж!C18+'Алекс.'!C18</f>
        <v>18999.2</v>
      </c>
      <c r="D13" s="15">
        <f>Ямин!D19+Шараш!D19+Буз!D19+Трехл!D19+Стеж!D19+Солон!D19+Сам!D19+Ряб!D19+Речк!D19+Покл!D19+Ларин!D19+'Кр.Ок'!D19+Бабин!D18+Арж!D18+'Алекс.'!D18</f>
        <v>19447.800000000003</v>
      </c>
      <c r="E13" s="15">
        <f>Ямин!E19+Шараш!E19+Буз!E19+Трехл!E19+Стеж!E19+Солон!E19+Сам!E19+Ряб!E19+Речк!E19+Покл!E19+Ларин!E19+'Кр.Ок'!E19+Бабин!E18+Арж!E18+'Алекс.'!E18</f>
        <v>20078.8</v>
      </c>
    </row>
    <row r="14" spans="1:5" ht="90">
      <c r="A14" s="38" t="s">
        <v>122</v>
      </c>
      <c r="B14" s="163" t="s">
        <v>266</v>
      </c>
      <c r="C14" s="15">
        <f>'Алекс.'!C19+Арж!C19+Бабин!C19+'Кр.Ок'!C20+Ларин!C20+Покл!C20+Речк!C20+Ряб!C20+Сам!C20+Солон!C20+Стеж!C20+Трехл!C20+Буз!C20+Шараш!C20+Ямин!C20</f>
        <v>128</v>
      </c>
      <c r="D14" s="15">
        <f>'Алекс.'!D19+Арж!D19+Бабин!D19+'Кр.Ок'!D20+Ларин!D20+Покл!D20+Речк!D20+Ряб!D20+Сам!D20+Солон!D20+Стеж!D20+Трехл!D20+Буз!D20+Шараш!D20+Ямин!D20</f>
        <v>147</v>
      </c>
      <c r="E14" s="15">
        <f>'Алекс.'!E19+Арж!E19+Бабин!E19+'Кр.Ок'!E20+Ларин!E20+Покл!E20+Речк!E20+Ряб!E20+Сам!E20+Солон!E20+Стеж!E20+Трехл!E20+Буз!E20+Шараш!E20+Ямин!E20</f>
        <v>167</v>
      </c>
    </row>
    <row r="15" spans="1:5" ht="39">
      <c r="A15" s="38" t="s">
        <v>123</v>
      </c>
      <c r="B15" s="153" t="s">
        <v>268</v>
      </c>
      <c r="C15" s="15">
        <f>'Алекс.'!C20+Арж!C20+Бабин!C20+'Кр.Ок'!C21+Ларин!C21+Покл!C21+Речк!C21+Ряб!C21+Сам!C21+Солон!C21+Стеж!C21+Трехл!C21+Буз!C21+Шараш!C21+Ямин!C21</f>
        <v>191</v>
      </c>
      <c r="D15" s="15">
        <f>'Алекс.'!D20+Арж!D20+Бабин!D20+'Кр.Ок'!D21+Ларин!D21+Покл!D21+Речк!D21+Ряб!D21+Сам!D21+Солон!D21+Стеж!D21+Трехл!D21+Буз!D21+Шараш!D21+Ямин!D21</f>
        <v>203</v>
      </c>
      <c r="E15" s="15">
        <f>'Алекс.'!E20+Арж!E20+Бабин!E20+'Кр.Ок'!E21+Ларин!E21+Покл!E21+Речк!E21+Ряб!E21+Сам!E21+Солон!E21+Стеж!E21+Трехл!E21+Буз!E21+Шараш!E21+Ямин!E21</f>
        <v>220</v>
      </c>
    </row>
    <row r="16" spans="1:5" ht="77.25">
      <c r="A16" s="38" t="s">
        <v>124</v>
      </c>
      <c r="B16" s="153" t="s">
        <v>267</v>
      </c>
      <c r="C16" s="15">
        <f>'Алекс.'!C21+Арж!C21+Бабин!C21+'Кр.Ок'!C22+Ларин!C22+Покл!C22+Речк!C22+Ряб!C22+Сам!C22+Солон!C22+Стеж!C22+Трехл!C22+Буз!C22+Шараш!C22+Ямин!C22</f>
        <v>217</v>
      </c>
      <c r="D16" s="15">
        <f>'Алекс.'!D21+Арж!D21+Бабин!D21+'Кр.Ок'!D22+Ларин!D22+Покл!D22+Речк!D22+Ряб!D22+Сам!D22+Солон!D22+Стеж!D22+Трехл!D22+Буз!D22+Шараш!D22+Ямин!D22</f>
        <v>229</v>
      </c>
      <c r="E16" s="15">
        <f>'Алекс.'!E21+Арж!E21+Бабин!E21+'Кр.Ок'!E22+Ларин!E22+Покл!E22+Речк!E22+Ряб!E22+Сам!E22+Солон!E22+Стеж!E22+Трехл!E22+Буз!E22+Шараш!E22+Ямин!E22</f>
        <v>247</v>
      </c>
    </row>
    <row r="17" spans="1:5" ht="24.75">
      <c r="A17" s="55" t="s">
        <v>381</v>
      </c>
      <c r="B17" s="151" t="s">
        <v>382</v>
      </c>
      <c r="C17" s="14">
        <f>SUM(C18:C21)</f>
        <v>17693.399999999998</v>
      </c>
      <c r="D17" s="14">
        <f>SUM(D18:D21)</f>
        <v>17445.1</v>
      </c>
      <c r="E17" s="14">
        <f>SUM(E18:E21)</f>
        <v>17851.899999999998</v>
      </c>
    </row>
    <row r="18" spans="1:5" ht="48.75">
      <c r="A18" s="47" t="s">
        <v>401</v>
      </c>
      <c r="B18" s="152" t="s">
        <v>389</v>
      </c>
      <c r="C18" s="15">
        <f>'Алекс.'!C23+Арж!C23+Бабин!C23+'Кр.Ок'!C24+Ларин!C24+Покл!C24+Речк!C24+Ряб!C24+Сам!C24+Солон!C24+Стеж!C24+Трехл!C24+Буз!C24+Шараш!C24+Ямин!C24</f>
        <v>6042.1</v>
      </c>
      <c r="D18" s="15">
        <f>'Алекс.'!D23+Арж!D23+Бабин!D23+'Кр.Ок'!D24+Ларин!D24+Покл!D24+Речк!D24+Ряб!D24+Сам!D24+Солон!D24+Стеж!D24+Трехл!D24+Буз!D24+Шараш!D24+Ямин!D24</f>
        <v>6066.1</v>
      </c>
      <c r="E18" s="15">
        <f>'Алекс.'!E23+Арж!E23+Бабин!E23+'Кр.Ок'!E24+Ларин!E24+Покл!E24+Речк!E24+Ряб!E24+Сам!E24+Солон!E24+Стеж!E24+Трехл!E24+Буз!E24+Шараш!E24+Ямин!E24</f>
        <v>6151.799999999999</v>
      </c>
    </row>
    <row r="19" spans="1:5" ht="60.75">
      <c r="A19" s="145" t="s">
        <v>402</v>
      </c>
      <c r="B19" s="152" t="s">
        <v>390</v>
      </c>
      <c r="C19" s="15">
        <f>'Алекс.'!C24+Арж!C24+Бабин!C24+'Кр.Ок'!C25+Ларин!C25+Покл!C25+Речк!C25+Ряб!C25+Сам!C25+Солон!C25+Стеж!C25+Трехл!C25+Буз!C25+Шараш!C25+Ямин!C25</f>
        <v>60.2</v>
      </c>
      <c r="D19" s="15">
        <f>'Алекс.'!D24+Арж!D24+Бабин!D24+'Кр.Ок'!D25+Ларин!D25+Покл!D25+Речк!D25+Ряб!D25+Сам!D25+Солон!D25+Стеж!D25+Трехл!D25+Буз!D25+Шараш!D25+Ямин!D25</f>
        <v>55.800000000000004</v>
      </c>
      <c r="E19" s="15">
        <f>'Алекс.'!E24+Арж!E24+Бабин!E24+'Кр.Ок'!E25+Ларин!E25+Покл!E25+Речк!E25+Ряб!E25+Сам!E25+Солон!E25+Стеж!E25+Трехл!E25+Буз!E25+Шараш!E25+Ямин!E25</f>
        <v>52.9</v>
      </c>
    </row>
    <row r="20" spans="1:5" ht="48">
      <c r="A20" s="143" t="s">
        <v>403</v>
      </c>
      <c r="B20" s="152" t="s">
        <v>391</v>
      </c>
      <c r="C20" s="15">
        <f>'Алекс.'!C25+Арж!C25+Бабин!C25+'Кр.Ок'!C26+Ларин!C26+Покл!C26+Речк!C26+Ряб!C26+Сам!C26+Солон!C26+Стеж!C26+Трехл!C26+Буз!C26+Шараш!C26+Ямин!C26</f>
        <v>12799.599999999999</v>
      </c>
      <c r="D20" s="15">
        <f>'Алекс.'!D25+Арж!D25+Бабин!D25+'Кр.Ок'!D26+Ларин!D26+Покл!D26+Речк!D26+Ряб!D26+Сам!D26+Солон!D26+Стеж!D26+Трехл!D26+Буз!D26+Шараш!D26+Ямин!D26</f>
        <v>12571.4</v>
      </c>
      <c r="E20" s="15">
        <f>'Алекс.'!E25+Арж!E25+Бабин!E25+'Кр.Ок'!E26+Ларин!E26+Покл!E26+Речк!E26+Ряб!E26+Сам!E26+Солон!E26+Стеж!E26+Трехл!E26+Буз!E26+Шараш!E26+Ямин!E26</f>
        <v>12826.999999999998</v>
      </c>
    </row>
    <row r="21" spans="1:5" ht="48">
      <c r="A21" s="142" t="s">
        <v>404</v>
      </c>
      <c r="B21" s="152" t="s">
        <v>392</v>
      </c>
      <c r="C21" s="15">
        <f>'Алекс.'!C26+Арж!C26+Бабин!C26+'Кр.Ок'!C27+Ларин!C27+Покл!C27+Речк!C27+Ряб!C27+Сам!C27+Солон!C27+Стеж!C27+Трехл!C27+Буз!C27+Шараш!C27+Ямин!C27</f>
        <v>-1208.4999999999998</v>
      </c>
      <c r="D21" s="15">
        <f>'Алекс.'!D26+Арж!D26+Бабин!D26+'Кр.Ок'!D27+Ларин!D27+Покл!D27+Речк!D27+Ряб!D27+Сам!D27+Солон!D27+Стеж!D27+Трехл!D27+Буз!D27+Шараш!D27+Ямин!D27</f>
        <v>-1248.2</v>
      </c>
      <c r="E21" s="15">
        <f>'Алекс.'!E26+Арж!E26+Бабин!E26+'Кр.Ок'!E27+Ларин!E27+Покл!E27+Речк!E27+Ряб!E27+Сам!E27+Солон!E27+Стеж!E27+Трехл!E27+Буз!E27+Шараш!E27+Ямин!E27</f>
        <v>-1179.8000000000002</v>
      </c>
    </row>
    <row r="22" spans="1:5" ht="15.75">
      <c r="A22" s="52" t="s">
        <v>90</v>
      </c>
      <c r="B22" s="162" t="s">
        <v>91</v>
      </c>
      <c r="C22" s="14">
        <f>SUM(Ямин!C28+Шараш!C28+Буз!C28+Трехл!C28+Стеж!C28+Солон!C28+Сам!C28+Ряб!C28+Речк!C28+Покл!C28+Ларин!C28+'Кр.Ок'!C28+Бабин!C27+Арж!C27+'Алекс.'!C27)</f>
        <v>2582</v>
      </c>
      <c r="D22" s="14">
        <f>SUM(Ямин!D28+Шараш!D28+Буз!D28+Трехл!D28+Стеж!D28+Солон!D28+Сам!D28+Ряб!D28+Речк!D28+Покл!D28+Ларин!D28+'Кр.Ок'!D28+Бабин!D27+Арж!D27+'Алекс.'!D27)</f>
        <v>2934</v>
      </c>
      <c r="E22" s="14">
        <f>SUM(Ямин!E28+Шараш!E28+Буз!E28+Трехл!E28+Стеж!E28+Солон!E28+Сам!E28+Ряб!E28+Речк!E28+Покл!E28+Ларин!E28+'Кр.Ок'!E28+Бабин!E27+Арж!E27+'Алекс.'!E27)</f>
        <v>3301</v>
      </c>
    </row>
    <row r="23" spans="1:5" ht="15.75">
      <c r="A23" s="81" t="s">
        <v>92</v>
      </c>
      <c r="B23" s="153" t="s">
        <v>78</v>
      </c>
      <c r="C23" s="15">
        <f>Ямин!C29+Шараш!C29+Буз!C29+Трехл!C29+Стеж!C29+Солон!C29+Сам!C29+Ряб!C29+Речк!C29+Покл!C29+Ларин!C29+'Кр.Ок'!C29+Бабин!C28+Арж!C28+'Алекс.'!C29</f>
        <v>2582</v>
      </c>
      <c r="D23" s="15">
        <f>Ямин!D29+Шараш!D29+Буз!D29+Трехл!D29+Стеж!D29+Солон!D29+Сам!D29+Ряб!D29+Речк!D29+Покл!D29+Ларин!D29+'Кр.Ок'!D29+Бабин!D28+Арж!D28+'Алекс.'!D29</f>
        <v>2934</v>
      </c>
      <c r="E23" s="15">
        <f>Ямин!E29+Шараш!E29+Буз!E29+Трехл!E29+Стеж!E29+Солон!E29+Сам!E29+Ряб!E29+Речк!E29+Покл!E29+Ларин!E29+'Кр.Ок'!E29+Бабин!E28+Арж!E28+'Алекс.'!E29</f>
        <v>3301</v>
      </c>
    </row>
    <row r="24" spans="1:5" ht="15.75">
      <c r="A24" s="52" t="s">
        <v>93</v>
      </c>
      <c r="B24" s="162" t="s">
        <v>116</v>
      </c>
      <c r="C24" s="14">
        <f>C25+C27</f>
        <v>26538</v>
      </c>
      <c r="D24" s="14">
        <f>D25+D27</f>
        <v>26601</v>
      </c>
      <c r="E24" s="14">
        <f>E25+E27</f>
        <v>26653</v>
      </c>
    </row>
    <row r="25" spans="1:5" ht="15.75">
      <c r="A25" s="81" t="s">
        <v>117</v>
      </c>
      <c r="B25" s="163" t="s">
        <v>118</v>
      </c>
      <c r="C25" s="15">
        <f>C26</f>
        <v>854</v>
      </c>
      <c r="D25" s="15">
        <f>D26</f>
        <v>917</v>
      </c>
      <c r="E25" s="15">
        <f>E26</f>
        <v>969</v>
      </c>
    </row>
    <row r="26" spans="1:5" ht="39">
      <c r="A26" s="81" t="s">
        <v>119</v>
      </c>
      <c r="B26" s="153" t="s">
        <v>269</v>
      </c>
      <c r="C26" s="15">
        <f>'Алекс.'!C32+Арж!C31+Бабин!C31+'Кр.Ок'!C32+Ларин!C32+Покл!C32+Речк!C32+Ряб!C32+Сам!C32+Солон!C32+Стеж!C32+Трехл!C32+Буз!C32+Шараш!C32+Ямин!C32</f>
        <v>854</v>
      </c>
      <c r="D26" s="15">
        <f>SUM(Ямин!D32+Шараш!D32+Буз!D32+Трехл!D32+Стеж!D32+Солон!D32+Сам!D32+Ряб!D32+Речк!D32+Покл!D32+Ларин!D32+'Кр.Ок'!D32+Бабин!D31+Арж!D31+'Алекс.'!D32)</f>
        <v>917</v>
      </c>
      <c r="E26" s="15">
        <f>SUM(Ямин!E32+Шараш!E32+Буз!E32+Трехл!E32+Стеж!E32+Солон!E32+Сам!E32+Ряб!E32+Речк!E32+Покл!E32+Ларин!E32+'Кр.Ок'!E32+Бабин!E31+Арж!E31+'Алекс.'!E32)</f>
        <v>969</v>
      </c>
    </row>
    <row r="27" spans="1:5" ht="15.75">
      <c r="A27" s="52" t="s">
        <v>120</v>
      </c>
      <c r="B27" s="162" t="s">
        <v>121</v>
      </c>
      <c r="C27" s="14">
        <f>C28+C30</f>
        <v>25684</v>
      </c>
      <c r="D27" s="14">
        <f>D28+D30</f>
        <v>25684</v>
      </c>
      <c r="E27" s="14">
        <f>E28+E30</f>
        <v>25684</v>
      </c>
    </row>
    <row r="28" spans="1:5" ht="15.75">
      <c r="A28" s="146" t="s">
        <v>406</v>
      </c>
      <c r="B28" s="163" t="s">
        <v>405</v>
      </c>
      <c r="C28" s="15">
        <f>C29</f>
        <v>4960</v>
      </c>
      <c r="D28" s="15">
        <f>D29</f>
        <v>4960</v>
      </c>
      <c r="E28" s="15">
        <f>E29</f>
        <v>4960</v>
      </c>
    </row>
    <row r="29" spans="1:5" ht="24.75">
      <c r="A29" s="47" t="s">
        <v>408</v>
      </c>
      <c r="B29" s="153" t="s">
        <v>407</v>
      </c>
      <c r="C29" s="15">
        <f>Ямин!C35+Шараш!C35+Буз!C35+Трехл!C35+Стеж!C35+Солон!C35+Сам!C35+Ряб!C35+Речк!C35+Покл!C35+Ларин!C35+'Кр.Ок'!C35+Бабин!C34+Арж!C34+'Алекс.'!C35</f>
        <v>4960</v>
      </c>
      <c r="D29" s="15">
        <f>Ямин!D35+Шараш!D35+Буз!D35+Трехл!D35+Стеж!D35+Солон!D35+Сам!D35+Ряб!D35+Речк!D35+Покл!D35+Ларин!D35+'Кр.Ок'!D35+Бабин!D34+Арж!D34+'Алекс.'!D35</f>
        <v>4960</v>
      </c>
      <c r="E29" s="15">
        <f>Ямин!E35+Шараш!E35+Буз!E35+Трехл!E35+Стеж!E35+Солон!E35+Сам!E35+Ряб!E35+Речк!E35+Покл!E35+Ларин!E35+'Кр.Ок'!E35+Бабин!E34+Арж!E34+'Алекс.'!E35</f>
        <v>4960</v>
      </c>
    </row>
    <row r="30" spans="1:5" ht="15.75">
      <c r="A30" s="146" t="s">
        <v>410</v>
      </c>
      <c r="B30" s="163" t="s">
        <v>409</v>
      </c>
      <c r="C30" s="15">
        <f>C31</f>
        <v>20724</v>
      </c>
      <c r="D30" s="15">
        <f>D31</f>
        <v>20724</v>
      </c>
      <c r="E30" s="15">
        <f>E31</f>
        <v>20724</v>
      </c>
    </row>
    <row r="31" spans="1:5" ht="24.75">
      <c r="A31" s="47" t="s">
        <v>412</v>
      </c>
      <c r="B31" s="153" t="s">
        <v>411</v>
      </c>
      <c r="C31" s="15">
        <f>Ямин!C37+Шараш!C37+Буз!C37+Трехл!C37+Стеж!C37+Солон!C37+Сам!C37+Ряб!C37+Речк!C37+Покл!C37+Ларин!C37+'Кр.Ок'!C37+Бабин!C36+Арж!C36+'Алекс.'!C37</f>
        <v>20724</v>
      </c>
      <c r="D31" s="15">
        <f>Ямин!D37+Шараш!D37+Буз!D37+Трехл!D37+Стеж!D37+Солон!D37+Сам!D37+Ряб!D37+Речк!D37+Покл!D37+Ларин!D37+'Кр.Ок'!D37+Бабин!D36+Арж!D36+'Алекс.'!D37</f>
        <v>20724</v>
      </c>
      <c r="E31" s="15">
        <f>Ямин!E37+Шараш!E37+Буз!E37+Трехл!E37+Стеж!E37+Солон!E37+Сам!E37+Ряб!E37+Речк!E37+Покл!E37+Ларин!E37+'Кр.Ок'!E37+Бабин!E36+Арж!E36+'Алекс.'!E37</f>
        <v>20724</v>
      </c>
    </row>
    <row r="32" spans="1:5" ht="15.75">
      <c r="A32" s="100" t="s">
        <v>174</v>
      </c>
      <c r="B32" s="164" t="s">
        <v>173</v>
      </c>
      <c r="C32" s="14">
        <f>C33</f>
        <v>8</v>
      </c>
      <c r="D32" s="14">
        <f>D33</f>
        <v>8</v>
      </c>
      <c r="E32" s="14">
        <f>E33</f>
        <v>8</v>
      </c>
    </row>
    <row r="33" spans="1:5" ht="51.75">
      <c r="A33" s="38" t="s">
        <v>328</v>
      </c>
      <c r="B33" s="165" t="s">
        <v>176</v>
      </c>
      <c r="C33" s="15">
        <f>Буз!C39+Речк!C39</f>
        <v>8</v>
      </c>
      <c r="D33" s="15">
        <f>Буз!D39+Речк!D39</f>
        <v>8</v>
      </c>
      <c r="E33" s="15">
        <f>Буз!E39+Речк!E39</f>
        <v>8</v>
      </c>
    </row>
    <row r="34" spans="1:5" ht="15.75">
      <c r="A34" s="49" t="s">
        <v>273</v>
      </c>
      <c r="B34" s="153"/>
      <c r="C34" s="14">
        <f>C35+C41+C46+C44</f>
        <v>231.7</v>
      </c>
      <c r="D34" s="14">
        <f>D35+D41+D46+D44</f>
        <v>229.7</v>
      </c>
      <c r="E34" s="14">
        <f>E35+E41+E46+E44</f>
        <v>365.7</v>
      </c>
    </row>
    <row r="35" spans="1:5" ht="26.25">
      <c r="A35" s="52" t="s">
        <v>94</v>
      </c>
      <c r="B35" s="162" t="s">
        <v>95</v>
      </c>
      <c r="C35" s="14">
        <f>C36</f>
        <v>143.2</v>
      </c>
      <c r="D35" s="14">
        <f>D36</f>
        <v>141.2</v>
      </c>
      <c r="E35" s="14">
        <f>E36</f>
        <v>177.2</v>
      </c>
    </row>
    <row r="36" spans="1:5" ht="64.5">
      <c r="A36" s="37" t="s">
        <v>325</v>
      </c>
      <c r="B36" s="163" t="s">
        <v>96</v>
      </c>
      <c r="C36" s="15">
        <f>C37+C39</f>
        <v>143.2</v>
      </c>
      <c r="D36" s="15">
        <f>D37+D39</f>
        <v>141.2</v>
      </c>
      <c r="E36" s="15">
        <f>E37+E39</f>
        <v>177.2</v>
      </c>
    </row>
    <row r="37" spans="1:5" ht="55.5" customHeight="1" hidden="1">
      <c r="A37" s="37" t="s">
        <v>196</v>
      </c>
      <c r="B37" s="153" t="s">
        <v>310</v>
      </c>
      <c r="C37" s="15">
        <f>C38</f>
        <v>0</v>
      </c>
      <c r="D37" s="15">
        <f>D38</f>
        <v>0</v>
      </c>
      <c r="E37" s="15">
        <f>E38</f>
        <v>0</v>
      </c>
    </row>
    <row r="38" spans="1:5" ht="50.25" customHeight="1" hidden="1">
      <c r="A38" s="37" t="s">
        <v>196</v>
      </c>
      <c r="B38" s="153" t="s">
        <v>311</v>
      </c>
      <c r="C38" s="15">
        <f>Ямин!C42+Шараш!C42+Буз!C44+Трехл!C42+Стеж!C42+Солон!C42+Сам!C42+Ряб!C42+Речк!C44+Покл!C42+Ларин!C42+'Кр.Ок'!C42+Бабин!C41+Арж!C41+'Алекс.'!C42</f>
        <v>0</v>
      </c>
      <c r="D38" s="15">
        <f>Ямин!D42+Шараш!D42+Буз!D44+Трехл!D42+Стеж!D42+Солон!D42+Сам!D42+Ряб!D42+Речк!D44+Покл!D42+Ларин!D42+'Кр.Ок'!D42+Бабин!D41+Арж!D41+'Алекс.'!D42</f>
        <v>0</v>
      </c>
      <c r="E38" s="15">
        <f>Ямин!E42+Шараш!E42+Буз!E44+Трехл!E42+Стеж!E42+Солон!E42+Сам!E42+Ряб!E42+Речк!E44+Покл!E42+Ларин!E42+'Кр.Ок'!E42+Бабин!E41+Арж!E41+'Алекс.'!E42</f>
        <v>0</v>
      </c>
    </row>
    <row r="39" spans="1:5" ht="64.5">
      <c r="A39" s="37" t="s">
        <v>312</v>
      </c>
      <c r="B39" s="163" t="s">
        <v>98</v>
      </c>
      <c r="C39" s="15">
        <f>C40</f>
        <v>143.2</v>
      </c>
      <c r="D39" s="15">
        <f>D40</f>
        <v>141.2</v>
      </c>
      <c r="E39" s="15">
        <f>E40</f>
        <v>177.2</v>
      </c>
    </row>
    <row r="40" spans="1:5" ht="51.75">
      <c r="A40" s="37" t="s">
        <v>326</v>
      </c>
      <c r="B40" s="163" t="s">
        <v>99</v>
      </c>
      <c r="C40" s="15">
        <f>Ямин!C44+Шараш!C44+Буз!C46+Трехл!C44+Стеж!C44+Солон!C44+Сам!C44+Ряб!C44+Речк!C46+Покл!C44+Ларин!C44+'Кр.Ок'!C44+Бабин!C43+Арж!C43+'Алекс.'!C44</f>
        <v>143.2</v>
      </c>
      <c r="D40" s="15">
        <f>Ямин!D44+Шараш!D44+Буз!D46+Трехл!D44+Стеж!D44+Солон!D44+Сам!D44+Ряб!D44+Речк!D46+Покл!D44+Ларин!D44+'Кр.Ок'!D44+Бабин!D43+Арж!D43+'Алекс.'!D44</f>
        <v>141.2</v>
      </c>
      <c r="E40" s="15">
        <f>Ямин!E44+Шараш!E44+Буз!E46+Трехл!E44+Стеж!E44+Солон!E44+Сам!E44+Ряб!E44+Речк!E46+Покл!E44+Ларин!E44+'Кр.Ок'!E44+Бабин!E43+Арж!E43+'Алекс.'!E44</f>
        <v>177.2</v>
      </c>
    </row>
    <row r="41" spans="1:5" ht="26.25">
      <c r="A41" s="35" t="s">
        <v>131</v>
      </c>
      <c r="B41" s="149" t="s">
        <v>105</v>
      </c>
      <c r="C41" s="14">
        <f>C42+C43</f>
        <v>82.5</v>
      </c>
      <c r="D41" s="14">
        <f>D42+D43</f>
        <v>82.5</v>
      </c>
      <c r="E41" s="14">
        <f>E42+E43</f>
        <v>182.5</v>
      </c>
    </row>
    <row r="42" spans="1:5" ht="26.25">
      <c r="A42" s="36" t="s">
        <v>315</v>
      </c>
      <c r="B42" s="153" t="s">
        <v>318</v>
      </c>
      <c r="C42" s="15">
        <f>Ларин!C46+Буз!C47</f>
        <v>2.9</v>
      </c>
      <c r="D42" s="15">
        <f>Ларин!D46+Буз!D47</f>
        <v>2.9</v>
      </c>
      <c r="E42" s="15">
        <f>Ларин!E46+Буз!E47</f>
        <v>2.9</v>
      </c>
    </row>
    <row r="43" spans="1:5" ht="15.75">
      <c r="A43" s="37" t="s">
        <v>317</v>
      </c>
      <c r="B43" s="163" t="s">
        <v>319</v>
      </c>
      <c r="C43" s="15">
        <f>'Кр.Ок'!C46+'Алекс.'!C49+Солон!C46</f>
        <v>79.6</v>
      </c>
      <c r="D43" s="15">
        <f>'Кр.Ок'!D46+'Алекс.'!D49+Солон!D46</f>
        <v>79.6</v>
      </c>
      <c r="E43" s="15">
        <f>'Кр.Ок'!E46+'Алекс.'!E49+Солон!E46+Ряб!E46</f>
        <v>179.6</v>
      </c>
    </row>
    <row r="44" spans="1:5" ht="26.25" hidden="1">
      <c r="A44" s="56" t="s">
        <v>288</v>
      </c>
      <c r="B44" s="162" t="s">
        <v>164</v>
      </c>
      <c r="C44" s="14">
        <f>C45</f>
        <v>0</v>
      </c>
      <c r="D44" s="14">
        <f>D45</f>
        <v>0</v>
      </c>
      <c r="E44" s="14">
        <f>E45</f>
        <v>0</v>
      </c>
    </row>
    <row r="45" spans="1:5" ht="62.25" customHeight="1" hidden="1">
      <c r="A45" s="38" t="s">
        <v>354</v>
      </c>
      <c r="B45" s="166" t="s">
        <v>178</v>
      </c>
      <c r="C45" s="15">
        <f>Ларин!C48</f>
        <v>0</v>
      </c>
      <c r="D45" s="15">
        <f>Ларин!D48</f>
        <v>0</v>
      </c>
      <c r="E45" s="15">
        <f>Ларин!E48</f>
        <v>0</v>
      </c>
    </row>
    <row r="46" spans="1:5" ht="15.75">
      <c r="A46" s="35" t="s">
        <v>100</v>
      </c>
      <c r="B46" s="149" t="s">
        <v>101</v>
      </c>
      <c r="C46" s="14">
        <f>C47</f>
        <v>6</v>
      </c>
      <c r="D46" s="14">
        <f>D47</f>
        <v>6</v>
      </c>
      <c r="E46" s="14">
        <f>E47</f>
        <v>6</v>
      </c>
    </row>
    <row r="47" spans="1:5" ht="36">
      <c r="A47" s="167" t="s">
        <v>49</v>
      </c>
      <c r="B47" s="150" t="s">
        <v>47</v>
      </c>
      <c r="C47" s="15">
        <f>Речк!C50+Буз!C53</f>
        <v>6</v>
      </c>
      <c r="D47" s="15">
        <f>Речк!D50+Буз!D53</f>
        <v>6</v>
      </c>
      <c r="E47" s="15">
        <f>Речк!E50+Буз!E53</f>
        <v>6</v>
      </c>
    </row>
    <row r="48" spans="1:5" ht="15.75">
      <c r="A48" s="56" t="s">
        <v>274</v>
      </c>
      <c r="B48" s="151" t="s">
        <v>106</v>
      </c>
      <c r="C48" s="16">
        <f>C49</f>
        <v>48995.7</v>
      </c>
      <c r="D48" s="16">
        <f>D49</f>
        <v>37467.4</v>
      </c>
      <c r="E48" s="16">
        <f>E49</f>
        <v>37397.4</v>
      </c>
    </row>
    <row r="49" spans="1:5" ht="26.25">
      <c r="A49" s="56" t="s">
        <v>278</v>
      </c>
      <c r="B49" s="151" t="s">
        <v>279</v>
      </c>
      <c r="C49" s="16">
        <f>C50+C53+C59+C64</f>
        <v>48995.7</v>
      </c>
      <c r="D49" s="16">
        <f>D50+D53+D59+D64</f>
        <v>37467.4</v>
      </c>
      <c r="E49" s="16">
        <f>E50+E53+E59+E64</f>
        <v>37397.4</v>
      </c>
    </row>
    <row r="50" spans="1:5" ht="24.75">
      <c r="A50" s="54" t="s">
        <v>137</v>
      </c>
      <c r="B50" s="151" t="s">
        <v>138</v>
      </c>
      <c r="C50" s="16">
        <f aca="true" t="shared" si="0" ref="C50:E51">C51</f>
        <v>18886</v>
      </c>
      <c r="D50" s="16">
        <f t="shared" si="0"/>
        <v>18886</v>
      </c>
      <c r="E50" s="16">
        <f t="shared" si="0"/>
        <v>18816</v>
      </c>
    </row>
    <row r="51" spans="1:5" ht="15.75">
      <c r="A51" s="54" t="s">
        <v>139</v>
      </c>
      <c r="B51" s="151" t="s">
        <v>140</v>
      </c>
      <c r="C51" s="16">
        <f t="shared" si="0"/>
        <v>18886</v>
      </c>
      <c r="D51" s="16">
        <f t="shared" si="0"/>
        <v>18886</v>
      </c>
      <c r="E51" s="16">
        <f t="shared" si="0"/>
        <v>18816</v>
      </c>
    </row>
    <row r="52" spans="1:5" ht="15.75">
      <c r="A52" s="57" t="s">
        <v>280</v>
      </c>
      <c r="B52" s="153" t="s">
        <v>345</v>
      </c>
      <c r="C52" s="17">
        <f>'Алекс.'!C57+Арж!C50+Бабин!C50+'Кр.Ок'!C53+Ларин!C53+Покл!C51+Речк!C55+Ряб!C51+Сам!C51+Солон!C53+Стеж!C51+Трехл!C51+Буз!C58+Шараш!C51+Ямин!C51</f>
        <v>18886</v>
      </c>
      <c r="D52" s="17">
        <f>'Алекс.'!D57+Арж!D50+Бабин!D50+'Кр.Ок'!D53+Ларин!D53+Покл!D51+Речк!D55+Ряб!D51+Сам!D51+Солон!D53+Стеж!D51+Трехл!D51+Буз!D58+Шараш!D51+Ямин!D51</f>
        <v>18886</v>
      </c>
      <c r="E52" s="17">
        <f>'Алекс.'!E57+Арж!E50+Бабин!E50+'Кр.Ок'!E53+Ларин!E53+Покл!E51+Речк!E55+Ряб!E51+Сам!E51+Солон!E53+Стеж!E51+Трехл!E51+Буз!E58+Шараш!E51+Ямин!E51</f>
        <v>18816</v>
      </c>
    </row>
    <row r="53" spans="1:5" ht="24">
      <c r="A53" s="137" t="s">
        <v>352</v>
      </c>
      <c r="B53" s="79" t="s">
        <v>109</v>
      </c>
      <c r="C53" s="16">
        <f>C56+C54</f>
        <v>18707</v>
      </c>
      <c r="D53" s="16">
        <f>D56+D54</f>
        <v>17567</v>
      </c>
      <c r="E53" s="16">
        <f>E56+E54</f>
        <v>17567</v>
      </c>
    </row>
    <row r="54" spans="1:5" ht="24.75">
      <c r="A54" s="102" t="s">
        <v>54</v>
      </c>
      <c r="B54" s="156" t="s">
        <v>55</v>
      </c>
      <c r="C54" s="17">
        <f>C55</f>
        <v>1140</v>
      </c>
      <c r="D54" s="17">
        <f>D55</f>
        <v>0</v>
      </c>
      <c r="E54" s="17">
        <f>E55</f>
        <v>0</v>
      </c>
    </row>
    <row r="55" spans="1:5" ht="60.75">
      <c r="A55" s="57" t="s">
        <v>57</v>
      </c>
      <c r="B55" s="156" t="s">
        <v>56</v>
      </c>
      <c r="C55" s="17">
        <f>'Алекс.'!C60</f>
        <v>1140</v>
      </c>
      <c r="D55" s="17">
        <v>0</v>
      </c>
      <c r="E55" s="17">
        <v>0</v>
      </c>
    </row>
    <row r="56" spans="1:5" ht="15.75">
      <c r="A56" s="57" t="s">
        <v>141</v>
      </c>
      <c r="B56" s="163" t="s">
        <v>285</v>
      </c>
      <c r="C56" s="17">
        <f>C57+C58</f>
        <v>17567</v>
      </c>
      <c r="D56" s="17">
        <f>D57+D58</f>
        <v>17567</v>
      </c>
      <c r="E56" s="17">
        <f>E57+E58</f>
        <v>17567</v>
      </c>
    </row>
    <row r="57" spans="1:5" ht="24.75">
      <c r="A57" s="57" t="s">
        <v>357</v>
      </c>
      <c r="B57" s="163" t="s">
        <v>443</v>
      </c>
      <c r="C57" s="17">
        <f>'Алекс.'!C62+Арж!C53+Бабин!C53+'Кр.Ок'!C56+Ларин!C56+Покл!C54+Речк!C58+Ряб!C54+Сам!C54+Солон!C56+Стеж!C54+Трехл!C54+Буз!C61+Шараш!C54+Ямин!C54</f>
        <v>17567</v>
      </c>
      <c r="D57" s="17">
        <f>'Алекс.'!D62+Арж!D53+Бабин!D53+'Кр.Ок'!D56+Ларин!D56+Покл!D54+Речк!D58+Ряб!D54+Сам!D54+Солон!D56+Стеж!D54+Трехл!D54+Буз!D61+Шараш!D54+Ямин!D54</f>
        <v>17567</v>
      </c>
      <c r="E57" s="17">
        <f>'Алекс.'!E62+Арж!E53+Бабин!E53+'Кр.Ок'!E56+Ларин!E56+Покл!E54+Речк!E58+Ряб!E54+Сам!E54+Солон!E56+Стеж!E54+Трехл!E54+Буз!E61+Шараш!E54+Ямин!E54</f>
        <v>17567</v>
      </c>
    </row>
    <row r="58" spans="1:5" ht="24.75" hidden="1">
      <c r="A58" s="57" t="s">
        <v>50</v>
      </c>
      <c r="B58" s="163" t="s">
        <v>443</v>
      </c>
      <c r="C58" s="17">
        <f>'Кр.Ок'!C57+Ряб!C55+Буз!C62+Ямин!C55</f>
        <v>0</v>
      </c>
      <c r="D58" s="17">
        <f>Арж!D54+Ларин!D57+Сам!D55+Шараш!D55</f>
        <v>0</v>
      </c>
      <c r="E58" s="17">
        <f>Бабин!E54+Покл!E55+Речк!E59+Солон!E57+Стеж!E55+Трехл!E55</f>
        <v>0</v>
      </c>
    </row>
    <row r="59" spans="1:5" ht="24.75">
      <c r="A59" s="54" t="s">
        <v>327</v>
      </c>
      <c r="B59" s="151" t="s">
        <v>107</v>
      </c>
      <c r="C59" s="16">
        <f>C60+C62</f>
        <v>1026.6999999999998</v>
      </c>
      <c r="D59" s="16">
        <f>D60+D62</f>
        <v>1014.3999999999999</v>
      </c>
      <c r="E59" s="16">
        <f>E60+E62</f>
        <v>1014.3999999999999</v>
      </c>
    </row>
    <row r="60" spans="1:5" ht="24.75">
      <c r="A60" s="54" t="s">
        <v>142</v>
      </c>
      <c r="B60" s="151" t="s">
        <v>143</v>
      </c>
      <c r="C60" s="46">
        <f>C61</f>
        <v>990.4999999999999</v>
      </c>
      <c r="D60" s="46">
        <f>D61</f>
        <v>990.4999999999999</v>
      </c>
      <c r="E60" s="46">
        <f>E61</f>
        <v>990.4999999999999</v>
      </c>
    </row>
    <row r="61" spans="1:5" ht="36">
      <c r="A61" s="139" t="s">
        <v>61</v>
      </c>
      <c r="B61" s="163" t="s">
        <v>444</v>
      </c>
      <c r="C61" s="17">
        <f>'Алекс.'!C65+Арж!C57+Бабин!C57+'Кр.Ок'!C60+Ларин!C60+Покл!C58+Речк!C62+Ряб!C58+Сам!C58+Солон!C60+Стеж!C58+Трехл!C58+Буз!C65+Шараш!C58+Ямин!C58</f>
        <v>990.4999999999999</v>
      </c>
      <c r="D61" s="17">
        <f>'Алекс.'!D65+Арж!D57+Бабин!D57+'Кр.Ок'!D60+Ларин!D60+Покл!D58+Речк!D62+Ряб!D58+Сам!D58+Солон!D60+Стеж!D58+Трехл!D58+Буз!D65+Шараш!D58+Ямин!D58</f>
        <v>990.4999999999999</v>
      </c>
      <c r="E61" s="17">
        <f>'Алекс.'!E65+Арж!E57+Бабин!E57+'Кр.Ок'!E60+Ларин!E60+Покл!E58+Речк!E62+Ряб!E58+Сам!E58+Солон!E60+Стеж!E58+Трехл!E58+Буз!E65+Шараш!E58+Ямин!E58</f>
        <v>990.4999999999999</v>
      </c>
    </row>
    <row r="62" spans="1:5" ht="24.75">
      <c r="A62" s="54" t="s">
        <v>353</v>
      </c>
      <c r="B62" s="162" t="s">
        <v>144</v>
      </c>
      <c r="C62" s="16">
        <f>C63</f>
        <v>36.20000000000001</v>
      </c>
      <c r="D62" s="16">
        <f>D63</f>
        <v>23.9</v>
      </c>
      <c r="E62" s="16">
        <f>E63</f>
        <v>23.9</v>
      </c>
    </row>
    <row r="63" spans="1:5" ht="72">
      <c r="A63" s="139" t="s">
        <v>62</v>
      </c>
      <c r="B63" s="163" t="s">
        <v>445</v>
      </c>
      <c r="C63" s="44">
        <f>'Алекс.'!C67+Арж!C59+Бабин!C59+'Кр.Ок'!C62+Ларин!C62+Покл!C60+Речк!C64+Ряб!C60+Сам!C60+Солон!C62+Стеж!C60+Трехл!C60+Буз!C67+Шараш!C60+Ямин!C60</f>
        <v>36.20000000000001</v>
      </c>
      <c r="D63" s="44">
        <f>'Алекс.'!D67+Арж!D59+Бабин!D59+'Кр.Ок'!D62+Ларин!D62+Покл!D60+Речк!D64+Ряб!D60+Сам!D60+Солон!D62+Стеж!D60+Трехл!D60+Буз!D67+Шараш!D60+Ямин!D60</f>
        <v>23.9</v>
      </c>
      <c r="E63" s="44">
        <f>'Алекс.'!E67+Арж!E59+Бабин!E59+'Кр.Ок'!E62+Ларин!E62+Покл!E60+Речк!E64+Ряб!E60+Сам!E60+Солон!E62+Стеж!E60+Трехл!E60+Буз!E67+Шараш!E60+Ямин!E60</f>
        <v>23.9</v>
      </c>
    </row>
    <row r="64" spans="1:5" ht="15.75">
      <c r="A64" s="160" t="s">
        <v>442</v>
      </c>
      <c r="B64" s="151" t="s">
        <v>441</v>
      </c>
      <c r="C64" s="46">
        <f>SUM(C65:C66)</f>
        <v>10376</v>
      </c>
      <c r="D64" s="46">
        <f>SUM(D65:D66)</f>
        <v>0</v>
      </c>
      <c r="E64" s="46">
        <f>SUM(E65:E66)</f>
        <v>0</v>
      </c>
    </row>
    <row r="65" spans="1:5" ht="48">
      <c r="A65" s="113" t="s">
        <v>417</v>
      </c>
      <c r="B65" s="163" t="s">
        <v>418</v>
      </c>
      <c r="C65" s="44">
        <f>'Алекс.'!C69+Арж!C61+Бабин!C61+'Кр.Ок'!C64+Ларин!C64+Покл!C62+Речк!C66+Ряб!C62+Сам!C62+Солон!C64+Стеж!C62+Трехл!C62+Буз!C69+Шараш!C62+Ямин!C62</f>
        <v>5653</v>
      </c>
      <c r="D65" s="44">
        <f>'Алекс.'!D69+Арж!D61+Бабин!D61+'Кр.Ок'!D64+Ларин!D64+Покл!D62+Речк!D66+Ряб!D62+Сам!D62+Солон!D64+Стеж!D62+Трехл!D62+Буз!D69+Шараш!D62+Ямин!D62</f>
        <v>0</v>
      </c>
      <c r="E65" s="44">
        <f>'Алекс.'!E69+Арж!E61+Бабин!E61+'Кр.Ок'!E64+Ларин!E64+Покл!E62+Речк!E66+Ряб!E62+Сам!E62+Солон!E64+Стеж!E62+Трехл!E62+Буз!E69+Шараш!E62+Ямин!E62</f>
        <v>0</v>
      </c>
    </row>
    <row r="66" spans="1:5" ht="15.75">
      <c r="A66" s="113" t="s">
        <v>439</v>
      </c>
      <c r="B66" s="163" t="s">
        <v>446</v>
      </c>
      <c r="C66" s="44">
        <f>'Алекс.'!C70+Арж!C62+Бабин!C62+'Кр.Ок'!C65+Ларин!C65+Покл!C63+Речк!C67+Ряб!C63+Сам!C63+Солон!C65+Стеж!C63+Трехл!C63+Буз!C70+Шараш!C63+Ямин!C63</f>
        <v>4723</v>
      </c>
      <c r="D66" s="44">
        <v>0</v>
      </c>
      <c r="E66" s="44">
        <v>0</v>
      </c>
    </row>
    <row r="67" spans="1:5" ht="15.75">
      <c r="A67" s="56" t="s">
        <v>112</v>
      </c>
      <c r="B67" s="80"/>
      <c r="C67" s="87">
        <f>SUM(C48+C9)</f>
        <v>115583.99999999999</v>
      </c>
      <c r="D67" s="87">
        <f>SUM(D48+D9)</f>
        <v>104712</v>
      </c>
      <c r="E67" s="87">
        <f>SUM(E48+E9)</f>
        <v>106289.79999999999</v>
      </c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</sheetData>
  <sheetProtection/>
  <mergeCells count="6">
    <mergeCell ref="A6:E6"/>
    <mergeCell ref="A5:E5"/>
    <mergeCell ref="B1:E1"/>
    <mergeCell ref="A3:E3"/>
    <mergeCell ref="A2:E2"/>
    <mergeCell ref="A4:E4"/>
  </mergeCells>
  <printOptions/>
  <pageMargins left="0.7874015748031497" right="0.3937007874015748" top="0.28" bottom="0.1968503937007874" header="0.17" footer="0.34"/>
  <pageSetup horizontalDpi="600" verticalDpi="600" orientation="portrait" paperSize="9" scale="76" r:id="rId1"/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Normal="106" zoomScaleSheetLayoutView="100" workbookViewId="0" topLeftCell="A1">
      <selection activeCell="B3" sqref="B3:E3"/>
    </sheetView>
  </sheetViews>
  <sheetFormatPr defaultColWidth="9.00390625" defaultRowHeight="12.75"/>
  <cols>
    <col min="1" max="1" width="40.75390625" style="25" customWidth="1"/>
    <col min="2" max="2" width="26.375" style="0" customWidth="1"/>
    <col min="3" max="3" width="12.25390625" style="0" customWidth="1"/>
    <col min="4" max="4" width="12.00390625" style="0" customWidth="1"/>
    <col min="5" max="5" width="11.375" style="0" customWidth="1"/>
  </cols>
  <sheetData>
    <row r="1" spans="1:5" ht="15">
      <c r="A1" s="26"/>
      <c r="B1" s="184" t="s">
        <v>356</v>
      </c>
      <c r="C1" s="184"/>
      <c r="D1" s="184"/>
      <c r="E1" s="184"/>
    </row>
    <row r="2" spans="1:5" ht="28.5" customHeight="1">
      <c r="A2" s="27"/>
      <c r="B2" s="185" t="s">
        <v>36</v>
      </c>
      <c r="C2" s="185"/>
      <c r="D2" s="185"/>
      <c r="E2" s="185"/>
    </row>
    <row r="3" spans="1:5" ht="15.75">
      <c r="A3" s="28"/>
      <c r="B3" s="184" t="s">
        <v>35</v>
      </c>
      <c r="C3" s="184"/>
      <c r="D3" s="184"/>
      <c r="E3" s="184"/>
    </row>
    <row r="4" spans="1:6" ht="15.75">
      <c r="A4" s="181" t="s">
        <v>289</v>
      </c>
      <c r="B4" s="181"/>
      <c r="C4" s="181"/>
      <c r="D4" s="181"/>
      <c r="E4" s="181"/>
      <c r="F4" s="115"/>
    </row>
    <row r="5" spans="1:6" ht="15.75" customHeight="1">
      <c r="A5" s="181" t="s">
        <v>462</v>
      </c>
      <c r="B5" s="181"/>
      <c r="C5" s="181"/>
      <c r="D5" s="181"/>
      <c r="E5" s="181"/>
      <c r="F5" s="116"/>
    </row>
    <row r="6" spans="1:6" ht="15.75">
      <c r="A6" s="29"/>
      <c r="B6" s="30"/>
      <c r="C6" s="30"/>
      <c r="D6" s="182" t="s">
        <v>104</v>
      </c>
      <c r="E6" s="183"/>
      <c r="F6" s="115"/>
    </row>
    <row r="7" spans="1:9" ht="28.5">
      <c r="A7" s="33" t="s">
        <v>83</v>
      </c>
      <c r="B7" s="32" t="s">
        <v>84</v>
      </c>
      <c r="C7" s="33" t="s">
        <v>358</v>
      </c>
      <c r="D7" s="33" t="s">
        <v>416</v>
      </c>
      <c r="E7" s="33" t="s">
        <v>463</v>
      </c>
      <c r="G7" s="158" t="s">
        <v>468</v>
      </c>
      <c r="H7" s="158" t="s">
        <v>469</v>
      </c>
      <c r="I7" s="158" t="s">
        <v>470</v>
      </c>
    </row>
    <row r="8" spans="1:5" ht="12.75">
      <c r="A8" s="5">
        <v>1</v>
      </c>
      <c r="B8" s="5">
        <v>2</v>
      </c>
      <c r="C8" s="6">
        <v>3</v>
      </c>
      <c r="D8" s="6">
        <v>4</v>
      </c>
      <c r="E8" s="6">
        <v>5</v>
      </c>
    </row>
    <row r="9" spans="1:8" ht="15.75">
      <c r="A9" s="101" t="s">
        <v>272</v>
      </c>
      <c r="B9" s="149" t="s">
        <v>85</v>
      </c>
      <c r="C9" s="8">
        <f>SUM(C10+C30)</f>
        <v>117884.40000000002</v>
      </c>
      <c r="D9" s="8">
        <f>SUM(D10+D30)</f>
        <v>118931.4</v>
      </c>
      <c r="E9" s="8">
        <f>SUM(E10+E30)</f>
        <v>120514.79999999999</v>
      </c>
      <c r="G9" t="s">
        <v>387</v>
      </c>
      <c r="H9" t="s">
        <v>388</v>
      </c>
    </row>
    <row r="10" spans="1:9" ht="15.75">
      <c r="A10" s="101" t="s">
        <v>271</v>
      </c>
      <c r="B10" s="149"/>
      <c r="C10" s="8">
        <f>SUM(C11+C22+C27+C17)</f>
        <v>108133.10000000002</v>
      </c>
      <c r="D10" s="8">
        <f>SUM(D11+D22+D27+D17)</f>
        <v>109140.4</v>
      </c>
      <c r="E10" s="8">
        <f>SUM(E11+E22+E27+E17)</f>
        <v>110475.79999999999</v>
      </c>
      <c r="G10">
        <v>2017</v>
      </c>
      <c r="H10">
        <v>2018</v>
      </c>
      <c r="I10">
        <v>2019</v>
      </c>
    </row>
    <row r="11" spans="1:10" ht="15.75">
      <c r="A11" s="101" t="s">
        <v>86</v>
      </c>
      <c r="B11" s="149" t="s">
        <v>87</v>
      </c>
      <c r="C11" s="8">
        <f>SUM(C12)</f>
        <v>93966.50000000001</v>
      </c>
      <c r="D11" s="8">
        <f>SUM(D12)</f>
        <v>94377.2</v>
      </c>
      <c r="E11" s="8">
        <f>SUM(E12)</f>
        <v>94948.59999999999</v>
      </c>
      <c r="G11" s="159">
        <v>1919.78</v>
      </c>
      <c r="H11" s="159">
        <v>1983.96</v>
      </c>
      <c r="I11" s="159">
        <v>2050.65</v>
      </c>
      <c r="J11" s="159"/>
    </row>
    <row r="12" spans="1:5" ht="15.75">
      <c r="A12" s="101" t="s">
        <v>88</v>
      </c>
      <c r="B12" s="149" t="s">
        <v>89</v>
      </c>
      <c r="C12" s="8">
        <f>SUM(C13+C14+C16+C15)</f>
        <v>93966.50000000001</v>
      </c>
      <c r="D12" s="8">
        <f>SUM(D13+D14+D16+D15)</f>
        <v>94377.2</v>
      </c>
      <c r="E12" s="8">
        <f>SUM(E13+E14+E16+E15)</f>
        <v>94948.59999999999</v>
      </c>
    </row>
    <row r="13" spans="1:10" ht="72.75">
      <c r="A13" s="47" t="s">
        <v>125</v>
      </c>
      <c r="B13" s="148" t="s">
        <v>265</v>
      </c>
      <c r="C13" s="7">
        <v>92272.7</v>
      </c>
      <c r="D13" s="7">
        <v>92558.7</v>
      </c>
      <c r="E13" s="7">
        <v>92991.6</v>
      </c>
      <c r="G13" s="147" t="s">
        <v>51</v>
      </c>
      <c r="H13" s="147"/>
      <c r="I13" s="147"/>
      <c r="J13" s="147"/>
    </row>
    <row r="14" spans="1:10" ht="108.75">
      <c r="A14" s="47" t="s">
        <v>122</v>
      </c>
      <c r="B14" s="148" t="s">
        <v>266</v>
      </c>
      <c r="C14" s="7">
        <v>621.6</v>
      </c>
      <c r="D14" s="7">
        <v>699.6</v>
      </c>
      <c r="E14" s="7">
        <v>773.4</v>
      </c>
      <c r="G14" s="147" t="s">
        <v>52</v>
      </c>
      <c r="H14" s="147"/>
      <c r="I14" s="147"/>
      <c r="J14" s="147"/>
    </row>
    <row r="15" spans="1:10" ht="48.75">
      <c r="A15" s="47" t="s">
        <v>123</v>
      </c>
      <c r="B15" s="148" t="s">
        <v>268</v>
      </c>
      <c r="C15" s="7">
        <v>927.6</v>
      </c>
      <c r="D15" s="7">
        <v>966.2</v>
      </c>
      <c r="E15" s="7">
        <v>1018.9</v>
      </c>
      <c r="G15" s="147" t="s">
        <v>53</v>
      </c>
      <c r="H15" s="147"/>
      <c r="I15" s="147"/>
      <c r="J15" s="147"/>
    </row>
    <row r="16" spans="1:5" ht="84.75">
      <c r="A16" s="47" t="s">
        <v>124</v>
      </c>
      <c r="B16" s="148" t="s">
        <v>267</v>
      </c>
      <c r="C16" s="7">
        <v>144.6</v>
      </c>
      <c r="D16" s="7">
        <v>152.7</v>
      </c>
      <c r="E16" s="7">
        <v>164.7</v>
      </c>
    </row>
    <row r="17" spans="1:6" ht="36.75">
      <c r="A17" s="55" t="s">
        <v>381</v>
      </c>
      <c r="B17" s="151" t="s">
        <v>382</v>
      </c>
      <c r="C17" s="8">
        <f>SUM(C18:C21)</f>
        <v>4962.6</v>
      </c>
      <c r="D17" s="8">
        <f>SUM(D18:D21)</f>
        <v>4893.2</v>
      </c>
      <c r="E17" s="8">
        <f>SUM(E18:E21)</f>
        <v>5007.200000000001</v>
      </c>
      <c r="F17" s="84"/>
    </row>
    <row r="18" spans="1:5" ht="72.75">
      <c r="A18" s="47" t="s">
        <v>401</v>
      </c>
      <c r="B18" s="152" t="s">
        <v>389</v>
      </c>
      <c r="C18" s="7">
        <v>1694.7</v>
      </c>
      <c r="D18" s="7">
        <v>1701.5</v>
      </c>
      <c r="E18" s="7">
        <v>1725.5</v>
      </c>
    </row>
    <row r="19" spans="1:5" ht="84.75">
      <c r="A19" s="145" t="s">
        <v>402</v>
      </c>
      <c r="B19" s="152" t="s">
        <v>390</v>
      </c>
      <c r="C19" s="7">
        <v>16.9</v>
      </c>
      <c r="D19" s="7">
        <v>15.7</v>
      </c>
      <c r="E19" s="7">
        <v>14.8</v>
      </c>
    </row>
    <row r="20" spans="1:5" ht="72">
      <c r="A20" s="143" t="s">
        <v>403</v>
      </c>
      <c r="B20" s="152" t="s">
        <v>391</v>
      </c>
      <c r="C20" s="7">
        <v>3590</v>
      </c>
      <c r="D20" s="7">
        <v>3526.1</v>
      </c>
      <c r="E20" s="7">
        <v>3597.8</v>
      </c>
    </row>
    <row r="21" spans="1:5" ht="72">
      <c r="A21" s="142" t="s">
        <v>404</v>
      </c>
      <c r="B21" s="152" t="s">
        <v>392</v>
      </c>
      <c r="C21" s="7">
        <v>-339</v>
      </c>
      <c r="D21" s="7">
        <v>-350.1</v>
      </c>
      <c r="E21" s="7">
        <v>-330.9</v>
      </c>
    </row>
    <row r="22" spans="1:5" ht="15.75">
      <c r="A22" s="101" t="s">
        <v>90</v>
      </c>
      <c r="B22" s="149" t="s">
        <v>91</v>
      </c>
      <c r="C22" s="8">
        <f>SUM(C23+C25)</f>
        <v>8092</v>
      </c>
      <c r="D22" s="8">
        <f>SUM(D23+D25)</f>
        <v>8748</v>
      </c>
      <c r="E22" s="8">
        <f>SUM(E23+E25)</f>
        <v>9394</v>
      </c>
    </row>
    <row r="23" spans="1:5" ht="24.75">
      <c r="A23" s="102" t="s">
        <v>146</v>
      </c>
      <c r="B23" s="148" t="s">
        <v>275</v>
      </c>
      <c r="C23" s="7">
        <f>C24</f>
        <v>5510</v>
      </c>
      <c r="D23" s="7">
        <f>D24</f>
        <v>5814</v>
      </c>
      <c r="E23" s="7">
        <f>E24</f>
        <v>6093</v>
      </c>
    </row>
    <row r="24" spans="1:5" ht="24.75">
      <c r="A24" s="102" t="s">
        <v>146</v>
      </c>
      <c r="B24" s="148" t="s">
        <v>276</v>
      </c>
      <c r="C24" s="7">
        <v>5510</v>
      </c>
      <c r="D24" s="7">
        <v>5814</v>
      </c>
      <c r="E24" s="7">
        <v>6093</v>
      </c>
    </row>
    <row r="25" spans="1:5" ht="15.75">
      <c r="A25" s="102" t="s">
        <v>92</v>
      </c>
      <c r="B25" s="148" t="s">
        <v>277</v>
      </c>
      <c r="C25" s="7">
        <f>C26</f>
        <v>2582</v>
      </c>
      <c r="D25" s="7">
        <f>D26</f>
        <v>2934</v>
      </c>
      <c r="E25" s="7">
        <f>E26</f>
        <v>3301</v>
      </c>
    </row>
    <row r="26" spans="1:5" ht="15.75">
      <c r="A26" s="102" t="s">
        <v>92</v>
      </c>
      <c r="B26" s="153" t="s">
        <v>78</v>
      </c>
      <c r="C26" s="7">
        <v>2582</v>
      </c>
      <c r="D26" s="7">
        <v>2934</v>
      </c>
      <c r="E26" s="7">
        <v>3301</v>
      </c>
    </row>
    <row r="27" spans="1:5" ht="15.75">
      <c r="A27" s="101" t="s">
        <v>147</v>
      </c>
      <c r="B27" s="149" t="s">
        <v>148</v>
      </c>
      <c r="C27" s="8">
        <f aca="true" t="shared" si="0" ref="C27:E28">SUM(C28)</f>
        <v>1112</v>
      </c>
      <c r="D27" s="8">
        <f t="shared" si="0"/>
        <v>1122</v>
      </c>
      <c r="E27" s="8">
        <f t="shared" si="0"/>
        <v>1126</v>
      </c>
    </row>
    <row r="28" spans="1:5" ht="36.75">
      <c r="A28" s="102" t="s">
        <v>149</v>
      </c>
      <c r="B28" s="148" t="s">
        <v>150</v>
      </c>
      <c r="C28" s="7">
        <f t="shared" si="0"/>
        <v>1112</v>
      </c>
      <c r="D28" s="7">
        <f t="shared" si="0"/>
        <v>1122</v>
      </c>
      <c r="E28" s="7">
        <f t="shared" si="0"/>
        <v>1126</v>
      </c>
    </row>
    <row r="29" spans="1:5" ht="48.75">
      <c r="A29" s="102" t="s">
        <v>151</v>
      </c>
      <c r="B29" s="148" t="s">
        <v>290</v>
      </c>
      <c r="C29" s="7">
        <v>1112</v>
      </c>
      <c r="D29" s="7">
        <v>1122</v>
      </c>
      <c r="E29" s="7">
        <v>1126</v>
      </c>
    </row>
    <row r="30" spans="1:5" ht="15.75">
      <c r="A30" s="101" t="s">
        <v>273</v>
      </c>
      <c r="B30" s="148"/>
      <c r="C30" s="8">
        <f>SUM(C31+C44+C50+C55)</f>
        <v>9751.3</v>
      </c>
      <c r="D30" s="8">
        <f>SUM(D31+D44+D50+D55)</f>
        <v>9791</v>
      </c>
      <c r="E30" s="8">
        <f>SUM(E31+E44+E50+E55)</f>
        <v>10039</v>
      </c>
    </row>
    <row r="31" spans="1:5" ht="36.75">
      <c r="A31" s="101" t="s">
        <v>94</v>
      </c>
      <c r="B31" s="149" t="s">
        <v>95</v>
      </c>
      <c r="C31" s="8">
        <f>SUM(C32+C34+C41)</f>
        <v>7836.8</v>
      </c>
      <c r="D31" s="8">
        <f>SUM(D32+D34+D41)</f>
        <v>7991.6</v>
      </c>
      <c r="E31" s="8">
        <f>SUM(E32+E34+E41)</f>
        <v>8145.7</v>
      </c>
    </row>
    <row r="32" spans="1:5" ht="72.75">
      <c r="A32" s="103" t="s">
        <v>153</v>
      </c>
      <c r="B32" s="148" t="s">
        <v>154</v>
      </c>
      <c r="C32" s="7">
        <f>C33</f>
        <v>0.5</v>
      </c>
      <c r="D32" s="7">
        <f>D33</f>
        <v>0.6</v>
      </c>
      <c r="E32" s="7">
        <f>E33</f>
        <v>0.7</v>
      </c>
    </row>
    <row r="33" spans="1:5" ht="48.75">
      <c r="A33" s="103" t="s">
        <v>308</v>
      </c>
      <c r="B33" s="148" t="s">
        <v>291</v>
      </c>
      <c r="C33" s="7">
        <v>0.5</v>
      </c>
      <c r="D33" s="7">
        <v>0.6</v>
      </c>
      <c r="E33" s="7">
        <v>0.7</v>
      </c>
    </row>
    <row r="34" spans="1:5" ht="84.75">
      <c r="A34" s="104" t="s">
        <v>346</v>
      </c>
      <c r="B34" s="148" t="s">
        <v>96</v>
      </c>
      <c r="C34" s="7">
        <f>SUM(C35+C39+C37)</f>
        <v>7836.3</v>
      </c>
      <c r="D34" s="7">
        <f>SUM(D35+D39+D37)</f>
        <v>7991</v>
      </c>
      <c r="E34" s="7">
        <f>SUM(E35+E39+E37)</f>
        <v>8145</v>
      </c>
    </row>
    <row r="35" spans="1:5" ht="60.75">
      <c r="A35" s="53" t="s">
        <v>97</v>
      </c>
      <c r="B35" s="153" t="s">
        <v>182</v>
      </c>
      <c r="C35" s="7">
        <f>SUM(C36)</f>
        <v>5956</v>
      </c>
      <c r="D35" s="7">
        <f>SUM(D36)</f>
        <v>6011</v>
      </c>
      <c r="E35" s="7">
        <f>SUM(E36)</f>
        <v>6065</v>
      </c>
    </row>
    <row r="36" spans="1:5" ht="72.75">
      <c r="A36" s="103" t="s">
        <v>394</v>
      </c>
      <c r="B36" s="153" t="s">
        <v>311</v>
      </c>
      <c r="C36" s="7">
        <v>5956</v>
      </c>
      <c r="D36" s="7">
        <v>6011</v>
      </c>
      <c r="E36" s="7">
        <v>6065</v>
      </c>
    </row>
    <row r="37" spans="1:5" ht="72.75">
      <c r="A37" s="102" t="s">
        <v>347</v>
      </c>
      <c r="B37" s="148" t="s">
        <v>293</v>
      </c>
      <c r="C37" s="7">
        <f>SUM(C38)</f>
        <v>1350</v>
      </c>
      <c r="D37" s="7">
        <f>SUM(D38)</f>
        <v>1400</v>
      </c>
      <c r="E37" s="7">
        <f>SUM(E38)</f>
        <v>1450</v>
      </c>
    </row>
    <row r="38" spans="1:5" ht="72.75">
      <c r="A38" s="102" t="s">
        <v>187</v>
      </c>
      <c r="B38" s="148" t="s">
        <v>294</v>
      </c>
      <c r="C38" s="7">
        <v>1350</v>
      </c>
      <c r="D38" s="7">
        <v>1400</v>
      </c>
      <c r="E38" s="7">
        <v>1450</v>
      </c>
    </row>
    <row r="39" spans="1:5" ht="72.75">
      <c r="A39" s="53" t="s">
        <v>395</v>
      </c>
      <c r="B39" s="148" t="s">
        <v>98</v>
      </c>
      <c r="C39" s="7">
        <f>SUM(C40)</f>
        <v>530.3</v>
      </c>
      <c r="D39" s="7">
        <f>SUM(D40)</f>
        <v>580</v>
      </c>
      <c r="E39" s="7">
        <f>SUM(E40)</f>
        <v>630</v>
      </c>
    </row>
    <row r="40" spans="1:5" ht="63" customHeight="1">
      <c r="A40" s="102" t="s">
        <v>348</v>
      </c>
      <c r="B40" s="148" t="s">
        <v>295</v>
      </c>
      <c r="C40" s="7">
        <v>530.3</v>
      </c>
      <c r="D40" s="7">
        <v>580</v>
      </c>
      <c r="E40" s="7">
        <v>630</v>
      </c>
    </row>
    <row r="41" spans="1:5" ht="24.75" hidden="1">
      <c r="A41" s="103" t="s">
        <v>155</v>
      </c>
      <c r="B41" s="148" t="s">
        <v>156</v>
      </c>
      <c r="C41" s="7">
        <f aca="true" t="shared" si="1" ref="C41:E42">SUM(C42)</f>
        <v>0</v>
      </c>
      <c r="D41" s="7">
        <f t="shared" si="1"/>
        <v>0</v>
      </c>
      <c r="E41" s="7">
        <f t="shared" si="1"/>
        <v>0</v>
      </c>
    </row>
    <row r="42" spans="1:5" ht="48.75" hidden="1">
      <c r="A42" s="103" t="s">
        <v>157</v>
      </c>
      <c r="B42" s="148" t="s">
        <v>158</v>
      </c>
      <c r="C42" s="7">
        <f t="shared" si="1"/>
        <v>0</v>
      </c>
      <c r="D42" s="7">
        <f t="shared" si="1"/>
        <v>0</v>
      </c>
      <c r="E42" s="7">
        <f t="shared" si="1"/>
        <v>0</v>
      </c>
    </row>
    <row r="43" spans="1:5" ht="48.75" hidden="1">
      <c r="A43" s="103" t="s">
        <v>309</v>
      </c>
      <c r="B43" s="148" t="s">
        <v>296</v>
      </c>
      <c r="C43" s="7">
        <v>0</v>
      </c>
      <c r="D43" s="7">
        <v>0</v>
      </c>
      <c r="E43" s="7">
        <v>0</v>
      </c>
    </row>
    <row r="44" spans="1:5" ht="22.5" customHeight="1">
      <c r="A44" s="101" t="s">
        <v>159</v>
      </c>
      <c r="B44" s="149" t="s">
        <v>160</v>
      </c>
      <c r="C44" s="8">
        <f>C45</f>
        <v>720</v>
      </c>
      <c r="D44" s="8">
        <f>D45</f>
        <v>750</v>
      </c>
      <c r="E44" s="8">
        <f>E45</f>
        <v>780</v>
      </c>
    </row>
    <row r="45" spans="1:5" ht="24.75">
      <c r="A45" s="102" t="s">
        <v>161</v>
      </c>
      <c r="B45" s="148" t="s">
        <v>162</v>
      </c>
      <c r="C45" s="7">
        <f>C46+C47+C48+C49</f>
        <v>720</v>
      </c>
      <c r="D45" s="7">
        <f>D46+D47+D48+D49</f>
        <v>750</v>
      </c>
      <c r="E45" s="7">
        <f>E46+E47+E48+E49</f>
        <v>780</v>
      </c>
    </row>
    <row r="46" spans="1:5" ht="24.75">
      <c r="A46" s="102" t="s">
        <v>334</v>
      </c>
      <c r="B46" s="148" t="s">
        <v>335</v>
      </c>
      <c r="C46" s="7">
        <v>250</v>
      </c>
      <c r="D46" s="7">
        <v>260</v>
      </c>
      <c r="E46" s="7">
        <v>270</v>
      </c>
    </row>
    <row r="47" spans="1:5" ht="24.75">
      <c r="A47" s="102" t="s">
        <v>336</v>
      </c>
      <c r="B47" s="148" t="s">
        <v>337</v>
      </c>
      <c r="C47" s="7">
        <v>80</v>
      </c>
      <c r="D47" s="7">
        <v>90</v>
      </c>
      <c r="E47" s="7">
        <v>100</v>
      </c>
    </row>
    <row r="48" spans="1:5" ht="24.75">
      <c r="A48" s="102" t="s">
        <v>338</v>
      </c>
      <c r="B48" s="148" t="s">
        <v>339</v>
      </c>
      <c r="C48" s="7">
        <v>2</v>
      </c>
      <c r="D48" s="7">
        <v>3</v>
      </c>
      <c r="E48" s="7">
        <v>4</v>
      </c>
    </row>
    <row r="49" spans="1:5" ht="24.75">
      <c r="A49" s="102" t="s">
        <v>340</v>
      </c>
      <c r="B49" s="148" t="s">
        <v>341</v>
      </c>
      <c r="C49" s="7">
        <v>388</v>
      </c>
      <c r="D49" s="7">
        <v>397</v>
      </c>
      <c r="E49" s="7">
        <v>406</v>
      </c>
    </row>
    <row r="50" spans="1:5" ht="24.75">
      <c r="A50" s="101" t="s">
        <v>163</v>
      </c>
      <c r="B50" s="149" t="s">
        <v>164</v>
      </c>
      <c r="C50" s="8">
        <f>SUM(C51+C53)</f>
        <v>487</v>
      </c>
      <c r="D50" s="8">
        <f>SUM(D51+D53)</f>
        <v>287</v>
      </c>
      <c r="E50" s="8">
        <f>SUM(E51+E53)</f>
        <v>296</v>
      </c>
    </row>
    <row r="51" spans="1:5" ht="72.75">
      <c r="A51" s="103" t="s">
        <v>313</v>
      </c>
      <c r="B51" s="148" t="s">
        <v>165</v>
      </c>
      <c r="C51" s="7">
        <f>SUM(C52)</f>
        <v>207</v>
      </c>
      <c r="D51" s="7">
        <f>SUM(D52)</f>
        <v>0</v>
      </c>
      <c r="E51" s="7">
        <f>SUM(E52)</f>
        <v>0</v>
      </c>
    </row>
    <row r="52" spans="1:6" ht="84.75">
      <c r="A52" s="104" t="s">
        <v>188</v>
      </c>
      <c r="B52" s="148" t="s">
        <v>185</v>
      </c>
      <c r="C52" s="7">
        <v>207</v>
      </c>
      <c r="D52" s="7">
        <v>0</v>
      </c>
      <c r="E52" s="7">
        <v>0</v>
      </c>
      <c r="F52" t="s">
        <v>415</v>
      </c>
    </row>
    <row r="53" spans="1:5" ht="28.5" customHeight="1">
      <c r="A53" s="103" t="s">
        <v>396</v>
      </c>
      <c r="B53" s="148" t="s">
        <v>166</v>
      </c>
      <c r="C53" s="7">
        <f>C54</f>
        <v>280</v>
      </c>
      <c r="D53" s="7">
        <f>D54</f>
        <v>287</v>
      </c>
      <c r="E53" s="7">
        <f>E54</f>
        <v>296</v>
      </c>
    </row>
    <row r="54" spans="1:5" ht="48.75">
      <c r="A54" s="47" t="s">
        <v>398</v>
      </c>
      <c r="B54" s="150" t="s">
        <v>292</v>
      </c>
      <c r="C54" s="7">
        <v>280</v>
      </c>
      <c r="D54" s="7">
        <v>287</v>
      </c>
      <c r="E54" s="7">
        <v>296</v>
      </c>
    </row>
    <row r="55" spans="1:5" ht="15.75">
      <c r="A55" s="101" t="s">
        <v>100</v>
      </c>
      <c r="B55" s="149" t="s">
        <v>101</v>
      </c>
      <c r="C55" s="8">
        <f>C56+C58+C65+C61</f>
        <v>707.5</v>
      </c>
      <c r="D55" s="8">
        <f>D56+D58+D65+D61</f>
        <v>762.4</v>
      </c>
      <c r="E55" s="8">
        <f>E56+E58+E65+E61</f>
        <v>817.3</v>
      </c>
    </row>
    <row r="56" spans="1:5" ht="24.75">
      <c r="A56" s="101" t="s">
        <v>169</v>
      </c>
      <c r="B56" s="149" t="s">
        <v>170</v>
      </c>
      <c r="C56" s="8">
        <f>SUM(C57)</f>
        <v>10</v>
      </c>
      <c r="D56" s="8">
        <f>SUM(D57)</f>
        <v>10</v>
      </c>
      <c r="E56" s="8">
        <f>SUM(E57)</f>
        <v>10</v>
      </c>
    </row>
    <row r="57" spans="1:5" ht="48.75">
      <c r="A57" s="102" t="s">
        <v>171</v>
      </c>
      <c r="B57" s="148" t="s">
        <v>297</v>
      </c>
      <c r="C57" s="7">
        <v>10</v>
      </c>
      <c r="D57" s="7">
        <v>10</v>
      </c>
      <c r="E57" s="7">
        <v>10</v>
      </c>
    </row>
    <row r="58" spans="1:5" ht="108" customHeight="1">
      <c r="A58" s="55" t="s">
        <v>399</v>
      </c>
      <c r="B58" s="149" t="s">
        <v>66</v>
      </c>
      <c r="C58" s="8">
        <f>C59+C60</f>
        <v>240</v>
      </c>
      <c r="D58" s="8">
        <f>D59+D60</f>
        <v>260</v>
      </c>
      <c r="E58" s="8">
        <f>E59+E60</f>
        <v>280</v>
      </c>
    </row>
    <row r="59" spans="1:5" ht="36.75">
      <c r="A59" s="47" t="s">
        <v>400</v>
      </c>
      <c r="B59" s="148" t="s">
        <v>298</v>
      </c>
      <c r="C59" s="7">
        <v>70</v>
      </c>
      <c r="D59" s="7">
        <v>80</v>
      </c>
      <c r="E59" s="7">
        <v>90</v>
      </c>
    </row>
    <row r="60" spans="1:5" ht="24.75">
      <c r="A60" s="102" t="s">
        <v>190</v>
      </c>
      <c r="B60" s="148" t="s">
        <v>342</v>
      </c>
      <c r="C60" s="7">
        <v>170</v>
      </c>
      <c r="D60" s="7">
        <v>180</v>
      </c>
      <c r="E60" s="7">
        <v>190</v>
      </c>
    </row>
    <row r="61" spans="1:5" ht="72.75">
      <c r="A61" s="169" t="s">
        <v>67</v>
      </c>
      <c r="B61" s="154" t="s">
        <v>385</v>
      </c>
      <c r="C61" s="8">
        <f>C63+C62+C64</f>
        <v>30</v>
      </c>
      <c r="D61" s="8">
        <f>D63+D62+D64</f>
        <v>32</v>
      </c>
      <c r="E61" s="8">
        <f>E63+E62+E64</f>
        <v>34</v>
      </c>
    </row>
    <row r="62" spans="1:5" ht="60.75">
      <c r="A62" s="102" t="s">
        <v>67</v>
      </c>
      <c r="B62" s="148" t="s">
        <v>43</v>
      </c>
      <c r="C62" s="7">
        <v>8</v>
      </c>
      <c r="D62" s="7">
        <v>8</v>
      </c>
      <c r="E62" s="7">
        <v>8</v>
      </c>
    </row>
    <row r="63" spans="1:5" ht="60.75">
      <c r="A63" s="102" t="s">
        <v>67</v>
      </c>
      <c r="B63" s="148" t="s">
        <v>414</v>
      </c>
      <c r="C63" s="7">
        <v>20</v>
      </c>
      <c r="D63" s="7">
        <v>22</v>
      </c>
      <c r="E63" s="7">
        <v>24</v>
      </c>
    </row>
    <row r="64" spans="1:5" ht="60.75">
      <c r="A64" s="102" t="s">
        <v>67</v>
      </c>
      <c r="B64" s="148" t="s">
        <v>44</v>
      </c>
      <c r="C64" s="7">
        <v>2</v>
      </c>
      <c r="D64" s="7">
        <v>2</v>
      </c>
      <c r="E64" s="7">
        <v>2</v>
      </c>
    </row>
    <row r="65" spans="1:5" ht="24.75">
      <c r="A65" s="102" t="s">
        <v>102</v>
      </c>
      <c r="B65" s="149" t="s">
        <v>103</v>
      </c>
      <c r="C65" s="8">
        <f>SUM(C66:C70)</f>
        <v>427.5</v>
      </c>
      <c r="D65" s="8">
        <f>SUM(D66:D70)</f>
        <v>460.4</v>
      </c>
      <c r="E65" s="8">
        <f>SUM(E66:E70)</f>
        <v>493.3</v>
      </c>
    </row>
    <row r="66" spans="1:5" ht="36.75">
      <c r="A66" s="102" t="s">
        <v>349</v>
      </c>
      <c r="B66" s="148" t="s">
        <v>299</v>
      </c>
      <c r="C66" s="7">
        <v>360</v>
      </c>
      <c r="D66" s="7">
        <v>380</v>
      </c>
      <c r="E66" s="7">
        <v>400</v>
      </c>
    </row>
    <row r="67" spans="1:5" ht="36.75">
      <c r="A67" s="102" t="s">
        <v>349</v>
      </c>
      <c r="B67" s="148" t="s">
        <v>300</v>
      </c>
      <c r="C67" s="7">
        <v>12</v>
      </c>
      <c r="D67" s="7">
        <v>14</v>
      </c>
      <c r="E67" s="7">
        <v>16</v>
      </c>
    </row>
    <row r="68" spans="1:5" ht="36.75">
      <c r="A68" s="102" t="s">
        <v>349</v>
      </c>
      <c r="B68" s="148" t="s">
        <v>386</v>
      </c>
      <c r="C68" s="7">
        <v>1</v>
      </c>
      <c r="D68" s="7">
        <v>1</v>
      </c>
      <c r="E68" s="7">
        <v>1</v>
      </c>
    </row>
    <row r="69" spans="1:5" ht="36.75">
      <c r="A69" s="102" t="s">
        <v>349</v>
      </c>
      <c r="B69" s="148" t="s">
        <v>301</v>
      </c>
      <c r="C69" s="7">
        <v>20</v>
      </c>
      <c r="D69" s="7">
        <v>20</v>
      </c>
      <c r="E69" s="7">
        <v>20</v>
      </c>
    </row>
    <row r="70" spans="1:5" ht="36.75">
      <c r="A70" s="102" t="s">
        <v>349</v>
      </c>
      <c r="B70" s="148" t="s">
        <v>302</v>
      </c>
      <c r="C70" s="7">
        <v>34.5</v>
      </c>
      <c r="D70" s="7">
        <v>45.4</v>
      </c>
      <c r="E70" s="7">
        <v>56.3</v>
      </c>
    </row>
    <row r="71" spans="1:5" ht="15.75">
      <c r="A71" s="101" t="s">
        <v>274</v>
      </c>
      <c r="B71" s="155" t="s">
        <v>303</v>
      </c>
      <c r="C71" s="12">
        <f>C72</f>
        <v>124206.19999999998</v>
      </c>
      <c r="D71" s="12">
        <f>D72</f>
        <v>121096.09999999998</v>
      </c>
      <c r="E71" s="12">
        <f>E72</f>
        <v>121506.89999999998</v>
      </c>
    </row>
    <row r="72" spans="1:5" ht="36.75">
      <c r="A72" s="101" t="s">
        <v>304</v>
      </c>
      <c r="B72" s="155" t="s">
        <v>305</v>
      </c>
      <c r="C72" s="12">
        <f>C73+C76+C96+C103</f>
        <v>124206.19999999998</v>
      </c>
      <c r="D72" s="12">
        <f>D73+D76+D96+D103</f>
        <v>121096.09999999998</v>
      </c>
      <c r="E72" s="12">
        <f>E73+E76+E96+E103</f>
        <v>121506.89999999998</v>
      </c>
    </row>
    <row r="73" spans="1:5" ht="24.75" hidden="1">
      <c r="A73" s="54" t="s">
        <v>137</v>
      </c>
      <c r="B73" s="151" t="s">
        <v>138</v>
      </c>
      <c r="C73" s="12">
        <f aca="true" t="shared" si="2" ref="C73:E74">C74</f>
        <v>0</v>
      </c>
      <c r="D73" s="12">
        <f t="shared" si="2"/>
        <v>0</v>
      </c>
      <c r="E73" s="12">
        <f t="shared" si="2"/>
        <v>0</v>
      </c>
    </row>
    <row r="74" spans="1:5" ht="24.75" hidden="1">
      <c r="A74" s="54" t="s">
        <v>139</v>
      </c>
      <c r="B74" s="151" t="s">
        <v>140</v>
      </c>
      <c r="C74" s="12">
        <f t="shared" si="2"/>
        <v>0</v>
      </c>
      <c r="D74" s="12">
        <f t="shared" si="2"/>
        <v>0</v>
      </c>
      <c r="E74" s="12">
        <f t="shared" si="2"/>
        <v>0</v>
      </c>
    </row>
    <row r="75" spans="1:5" ht="24.75" hidden="1">
      <c r="A75" s="57" t="s">
        <v>343</v>
      </c>
      <c r="B75" s="153" t="s">
        <v>306</v>
      </c>
      <c r="C75" s="13">
        <v>0</v>
      </c>
      <c r="D75" s="40">
        <v>0</v>
      </c>
      <c r="E75" s="40">
        <v>0</v>
      </c>
    </row>
    <row r="76" spans="1:5" ht="24.75">
      <c r="A76" s="54" t="s">
        <v>327</v>
      </c>
      <c r="B76" s="155" t="s">
        <v>107</v>
      </c>
      <c r="C76" s="8">
        <f>C77+C80+C81+C82+C85+C86+C87+C88+C89+C90+C92+C93+C94+C95+C91</f>
        <v>108811.89999999998</v>
      </c>
      <c r="D76" s="8">
        <f>D77+D80+D81+D82+D85+D86+D87+D88+D89+D90+D92+D93+D94+D95+D91</f>
        <v>116175.69999999998</v>
      </c>
      <c r="E76" s="8">
        <f>E77+E80+E81+E82+E85+E86+E87+E88+E89+E90+E92+E93+E94+E95+E91</f>
        <v>116586.49999999999</v>
      </c>
    </row>
    <row r="77" spans="1:5" ht="108.75">
      <c r="A77" s="101" t="s">
        <v>68</v>
      </c>
      <c r="B77" s="155" t="s">
        <v>59</v>
      </c>
      <c r="C77" s="8">
        <f>C78+C79</f>
        <v>91753.6</v>
      </c>
      <c r="D77" s="8">
        <f>D78+D79</f>
        <v>98680.8</v>
      </c>
      <c r="E77" s="8">
        <f>E78+E79</f>
        <v>98678.1</v>
      </c>
    </row>
    <row r="78" spans="1:5" ht="36.75">
      <c r="A78" s="102" t="s">
        <v>376</v>
      </c>
      <c r="B78" s="148" t="s">
        <v>307</v>
      </c>
      <c r="C78" s="11">
        <v>80763.3</v>
      </c>
      <c r="D78" s="11">
        <v>87048.5</v>
      </c>
      <c r="E78" s="11">
        <v>87045.8</v>
      </c>
    </row>
    <row r="79" spans="1:5" ht="36.75">
      <c r="A79" s="102" t="s">
        <v>377</v>
      </c>
      <c r="B79" s="148" t="s">
        <v>307</v>
      </c>
      <c r="C79" s="11">
        <v>10990.3</v>
      </c>
      <c r="D79" s="39">
        <v>11632.3</v>
      </c>
      <c r="E79" s="39">
        <v>11632.3</v>
      </c>
    </row>
    <row r="80" spans="1:5" ht="72.75">
      <c r="A80" s="102" t="s">
        <v>471</v>
      </c>
      <c r="B80" s="156" t="s">
        <v>320</v>
      </c>
      <c r="C80" s="11">
        <v>1061.4</v>
      </c>
      <c r="D80" s="39">
        <v>1061.4</v>
      </c>
      <c r="E80" s="39">
        <v>1061.4</v>
      </c>
    </row>
    <row r="81" spans="1:5" ht="60">
      <c r="A81" s="111" t="s">
        <v>372</v>
      </c>
      <c r="B81" s="157" t="s">
        <v>321</v>
      </c>
      <c r="C81" s="43">
        <v>1876.6</v>
      </c>
      <c r="D81" s="44">
        <v>2021.2</v>
      </c>
      <c r="E81" s="44">
        <v>2021.2</v>
      </c>
    </row>
    <row r="82" spans="1:5" ht="133.5" customHeight="1">
      <c r="A82" s="112" t="s">
        <v>373</v>
      </c>
      <c r="B82" s="149" t="s">
        <v>323</v>
      </c>
      <c r="C82" s="87">
        <f>C83+C84</f>
        <v>2949.7</v>
      </c>
      <c r="D82" s="87">
        <f>D83+D84</f>
        <v>3166.8</v>
      </c>
      <c r="E82" s="87">
        <f>E83+E84</f>
        <v>3166.8</v>
      </c>
    </row>
    <row r="83" spans="1:5" ht="15.75">
      <c r="A83" s="102" t="s">
        <v>322</v>
      </c>
      <c r="B83" s="148" t="s">
        <v>323</v>
      </c>
      <c r="C83" s="11">
        <v>2477.5</v>
      </c>
      <c r="D83" s="39">
        <v>2404</v>
      </c>
      <c r="E83" s="39">
        <v>2404</v>
      </c>
    </row>
    <row r="84" spans="1:5" ht="36.75">
      <c r="A84" s="102" t="s">
        <v>472</v>
      </c>
      <c r="B84" s="148" t="s">
        <v>323</v>
      </c>
      <c r="C84" s="11">
        <v>472.2</v>
      </c>
      <c r="D84" s="39">
        <v>762.8</v>
      </c>
      <c r="E84" s="39">
        <v>762.8</v>
      </c>
    </row>
    <row r="85" spans="1:5" ht="96.75" hidden="1">
      <c r="A85" s="102" t="s">
        <v>69</v>
      </c>
      <c r="B85" s="148" t="s">
        <v>321</v>
      </c>
      <c r="C85" s="11">
        <v>0</v>
      </c>
      <c r="D85" s="39">
        <v>0</v>
      </c>
      <c r="E85" s="39">
        <v>0</v>
      </c>
    </row>
    <row r="86" spans="1:5" ht="108.75">
      <c r="A86" s="102" t="s">
        <v>374</v>
      </c>
      <c r="B86" s="148" t="s">
        <v>324</v>
      </c>
      <c r="C86" s="11">
        <v>5320</v>
      </c>
      <c r="D86" s="39">
        <v>5320</v>
      </c>
      <c r="E86" s="39">
        <v>5320</v>
      </c>
    </row>
    <row r="87" spans="1:5" ht="96.75">
      <c r="A87" s="106" t="s">
        <v>0</v>
      </c>
      <c r="B87" s="157" t="s">
        <v>329</v>
      </c>
      <c r="C87" s="43">
        <v>342.7</v>
      </c>
      <c r="D87" s="44">
        <v>0</v>
      </c>
      <c r="E87" s="44">
        <v>342.7</v>
      </c>
    </row>
    <row r="88" spans="1:6" s="4" customFormat="1" ht="86.25" customHeight="1">
      <c r="A88" s="106" t="s">
        <v>1</v>
      </c>
      <c r="B88" s="157" t="s">
        <v>329</v>
      </c>
      <c r="C88" s="43">
        <v>55.2</v>
      </c>
      <c r="D88" s="44">
        <v>55.2</v>
      </c>
      <c r="E88" s="44">
        <v>55.2</v>
      </c>
      <c r="F88"/>
    </row>
    <row r="89" spans="1:5" ht="120.75">
      <c r="A89" s="105" t="s">
        <v>375</v>
      </c>
      <c r="B89" s="148" t="s">
        <v>329</v>
      </c>
      <c r="C89" s="11">
        <v>3272.9</v>
      </c>
      <c r="D89" s="39">
        <v>3525</v>
      </c>
      <c r="E89" s="39">
        <v>3525</v>
      </c>
    </row>
    <row r="90" spans="1:6" ht="84">
      <c r="A90" s="171" t="s">
        <v>64</v>
      </c>
      <c r="B90" s="148" t="s">
        <v>329</v>
      </c>
      <c r="C90" s="11">
        <v>316</v>
      </c>
      <c r="D90" s="39">
        <v>316</v>
      </c>
      <c r="E90" s="39">
        <v>316</v>
      </c>
      <c r="F90" s="4"/>
    </row>
    <row r="91" spans="1:5" ht="96">
      <c r="A91" s="139" t="s">
        <v>63</v>
      </c>
      <c r="B91" s="148" t="s">
        <v>329</v>
      </c>
      <c r="C91" s="11">
        <v>223.4</v>
      </c>
      <c r="D91" s="39">
        <v>148.9</v>
      </c>
      <c r="E91" s="39">
        <v>148.9</v>
      </c>
    </row>
    <row r="92" spans="1:5" ht="96">
      <c r="A92" s="111" t="s">
        <v>2</v>
      </c>
      <c r="B92" s="148" t="s">
        <v>330</v>
      </c>
      <c r="C92" s="11">
        <v>1084.9</v>
      </c>
      <c r="D92" s="39">
        <v>1168.5</v>
      </c>
      <c r="E92" s="39">
        <v>1168.5</v>
      </c>
    </row>
    <row r="93" spans="1:5" ht="60.75">
      <c r="A93" s="105" t="s">
        <v>3</v>
      </c>
      <c r="B93" s="148" t="s">
        <v>331</v>
      </c>
      <c r="C93" s="11">
        <v>87</v>
      </c>
      <c r="D93" s="39">
        <v>0</v>
      </c>
      <c r="E93" s="39">
        <v>87</v>
      </c>
    </row>
    <row r="94" spans="1:5" ht="84.75">
      <c r="A94" s="105" t="s">
        <v>4</v>
      </c>
      <c r="B94" s="148" t="s">
        <v>321</v>
      </c>
      <c r="C94" s="11">
        <v>21.3</v>
      </c>
      <c r="D94" s="39">
        <v>41</v>
      </c>
      <c r="E94" s="39">
        <v>24.8</v>
      </c>
    </row>
    <row r="95" spans="1:5" ht="71.25" customHeight="1">
      <c r="A95" s="111" t="s">
        <v>5</v>
      </c>
      <c r="B95" s="148" t="s">
        <v>321</v>
      </c>
      <c r="C95" s="11">
        <v>447.2</v>
      </c>
      <c r="D95" s="39">
        <v>670.9</v>
      </c>
      <c r="E95" s="39">
        <v>670.9</v>
      </c>
    </row>
    <row r="96" spans="1:5" ht="25.5" customHeight="1">
      <c r="A96" s="54" t="s">
        <v>352</v>
      </c>
      <c r="B96" s="155" t="s">
        <v>109</v>
      </c>
      <c r="C96" s="8">
        <f>C97+C99</f>
        <v>11976.3</v>
      </c>
      <c r="D96" s="8">
        <f>D97+D99</f>
        <v>1502.3999999999999</v>
      </c>
      <c r="E96" s="8">
        <f>E97+E99</f>
        <v>1502.3999999999999</v>
      </c>
    </row>
    <row r="97" spans="1:5" ht="36.75">
      <c r="A97" s="102" t="s">
        <v>54</v>
      </c>
      <c r="B97" s="156" t="s">
        <v>110</v>
      </c>
      <c r="C97" s="7">
        <f>C98</f>
        <v>606.9</v>
      </c>
      <c r="D97" s="7">
        <f>D98</f>
        <v>0</v>
      </c>
      <c r="E97" s="7">
        <f>E98</f>
        <v>0</v>
      </c>
    </row>
    <row r="98" spans="1:5" ht="87.75" customHeight="1">
      <c r="A98" s="102" t="s">
        <v>58</v>
      </c>
      <c r="B98" s="156" t="s">
        <v>332</v>
      </c>
      <c r="C98" s="11">
        <v>606.9</v>
      </c>
      <c r="D98" s="11">
        <v>0</v>
      </c>
      <c r="E98" s="11">
        <v>0</v>
      </c>
    </row>
    <row r="99" spans="1:5" ht="15.75">
      <c r="A99" s="102" t="s">
        <v>284</v>
      </c>
      <c r="B99" s="156" t="s">
        <v>111</v>
      </c>
      <c r="C99" s="7">
        <f>C102+C101+C100</f>
        <v>11369.4</v>
      </c>
      <c r="D99" s="7">
        <f>D102+D101</f>
        <v>1502.3999999999999</v>
      </c>
      <c r="E99" s="7">
        <f>E102+E101</f>
        <v>1502.3999999999999</v>
      </c>
    </row>
    <row r="100" spans="1:5" ht="24">
      <c r="A100" s="135" t="s">
        <v>384</v>
      </c>
      <c r="B100" s="156" t="s">
        <v>333</v>
      </c>
      <c r="C100" s="7">
        <v>9867</v>
      </c>
      <c r="D100" s="7">
        <v>0</v>
      </c>
      <c r="E100" s="7">
        <v>0</v>
      </c>
    </row>
    <row r="101" spans="1:5" ht="36.75">
      <c r="A101" s="102" t="s">
        <v>48</v>
      </c>
      <c r="B101" s="156" t="s">
        <v>333</v>
      </c>
      <c r="C101" s="7">
        <v>206.1</v>
      </c>
      <c r="D101" s="7">
        <v>206.1</v>
      </c>
      <c r="E101" s="7">
        <v>206.1</v>
      </c>
    </row>
    <row r="102" spans="1:5" ht="53.25" customHeight="1">
      <c r="A102" s="102" t="s">
        <v>383</v>
      </c>
      <c r="B102" s="156" t="s">
        <v>333</v>
      </c>
      <c r="C102" s="11">
        <v>1296.3</v>
      </c>
      <c r="D102" s="7">
        <v>1296.3</v>
      </c>
      <c r="E102" s="7">
        <v>1296.3</v>
      </c>
    </row>
    <row r="103" spans="1:5" ht="15.75">
      <c r="A103" s="101" t="s">
        <v>71</v>
      </c>
      <c r="B103" s="155" t="s">
        <v>287</v>
      </c>
      <c r="C103" s="8">
        <f>C104+C106</f>
        <v>3418</v>
      </c>
      <c r="D103" s="8">
        <f>D104+D106</f>
        <v>3418</v>
      </c>
      <c r="E103" s="8">
        <f>E104+E106</f>
        <v>3418</v>
      </c>
    </row>
    <row r="104" spans="1:5" ht="52.5" customHeight="1">
      <c r="A104" s="57" t="s">
        <v>76</v>
      </c>
      <c r="B104" s="153" t="s">
        <v>77</v>
      </c>
      <c r="C104" s="17">
        <f>C105</f>
        <v>3418</v>
      </c>
      <c r="D104" s="17">
        <f>D105</f>
        <v>3418</v>
      </c>
      <c r="E104" s="17">
        <f>E105</f>
        <v>3418</v>
      </c>
    </row>
    <row r="105" spans="1:5" ht="60.75">
      <c r="A105" s="57" t="s">
        <v>79</v>
      </c>
      <c r="B105" s="153" t="s">
        <v>80</v>
      </c>
      <c r="C105" s="43">
        <v>3418</v>
      </c>
      <c r="D105" s="44">
        <v>3418</v>
      </c>
      <c r="E105" s="44">
        <v>3418</v>
      </c>
    </row>
    <row r="106" spans="1:5" ht="44.25" customHeight="1" hidden="1">
      <c r="A106" s="102" t="s">
        <v>81</v>
      </c>
      <c r="B106" s="156" t="s">
        <v>152</v>
      </c>
      <c r="C106" s="11">
        <v>0</v>
      </c>
      <c r="D106" s="39">
        <v>0</v>
      </c>
      <c r="E106" s="39">
        <v>0</v>
      </c>
    </row>
    <row r="107" spans="1:5" ht="15.75">
      <c r="A107" s="83" t="s">
        <v>82</v>
      </c>
      <c r="B107" s="74"/>
      <c r="C107" s="8">
        <f>C9+C71</f>
        <v>242090.6</v>
      </c>
      <c r="D107" s="8">
        <f>D9+D71</f>
        <v>240027.49999999997</v>
      </c>
      <c r="E107" s="8">
        <f>E9+E71</f>
        <v>242021.69999999995</v>
      </c>
    </row>
  </sheetData>
  <sheetProtection/>
  <mergeCells count="6">
    <mergeCell ref="A5:E5"/>
    <mergeCell ref="D6:E6"/>
    <mergeCell ref="B1:E1"/>
    <mergeCell ref="B2:E2"/>
    <mergeCell ref="B3:E3"/>
    <mergeCell ref="A4:E4"/>
  </mergeCell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H571"/>
  <sheetViews>
    <sheetView tabSelected="1" zoomScale="90" zoomScaleNormal="90" zoomScalePageLayoutView="0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13" sqref="M13"/>
    </sheetView>
  </sheetViews>
  <sheetFormatPr defaultColWidth="9.00390625" defaultRowHeight="12.75"/>
  <cols>
    <col min="1" max="1" width="75.375" style="25" customWidth="1"/>
    <col min="2" max="2" width="26.125" style="0" customWidth="1"/>
    <col min="3" max="3" width="12.875" style="0" customWidth="1"/>
    <col min="4" max="4" width="13.00390625" style="0" customWidth="1"/>
    <col min="5" max="5" width="11.375" style="0" customWidth="1"/>
    <col min="6" max="6" width="13.75390625" style="0" customWidth="1"/>
    <col min="7" max="7" width="12.625" style="0" customWidth="1"/>
    <col min="8" max="8" width="10.875" style="0" customWidth="1"/>
    <col min="9" max="9" width="12.875" style="0" customWidth="1"/>
    <col min="10" max="10" width="12.75390625" style="0" customWidth="1"/>
    <col min="11" max="11" width="12.00390625" style="0" customWidth="1"/>
  </cols>
  <sheetData>
    <row r="1" spans="1:86" ht="15.75">
      <c r="A1" s="109"/>
      <c r="B1" s="109"/>
      <c r="C1" s="109"/>
      <c r="D1" s="109"/>
      <c r="E1" s="109"/>
      <c r="F1" s="187" t="s">
        <v>65</v>
      </c>
      <c r="G1" s="187"/>
      <c r="H1" s="187"/>
      <c r="I1" s="187"/>
      <c r="J1" s="187"/>
      <c r="K1" s="187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</row>
    <row r="2" spans="1:86" ht="31.5" customHeight="1">
      <c r="A2" s="59"/>
      <c r="B2" s="109"/>
      <c r="C2" s="109"/>
      <c r="D2" s="109"/>
      <c r="E2" s="109"/>
      <c r="F2" s="188" t="s">
        <v>350</v>
      </c>
      <c r="G2" s="188"/>
      <c r="H2" s="188"/>
      <c r="I2" s="188"/>
      <c r="J2" s="188"/>
      <c r="K2" s="188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</row>
    <row r="3" spans="1:86" ht="15.75">
      <c r="A3" s="59"/>
      <c r="B3" s="59"/>
      <c r="C3" s="59"/>
      <c r="D3" s="59"/>
      <c r="E3" s="59"/>
      <c r="F3" s="187" t="s">
        <v>37</v>
      </c>
      <c r="G3" s="187"/>
      <c r="H3" s="187"/>
      <c r="I3" s="187"/>
      <c r="J3" s="187"/>
      <c r="K3" s="187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</row>
    <row r="4" spans="1:86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</row>
    <row r="5" spans="1:86" ht="15.75">
      <c r="A5" s="180" t="s">
        <v>113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</row>
    <row r="6" spans="1:86" ht="15.75">
      <c r="A6" s="180" t="s">
        <v>464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</row>
    <row r="7" spans="1:86" ht="11.25" customHeight="1">
      <c r="A7" s="174" t="s">
        <v>104</v>
      </c>
      <c r="B7" s="174"/>
      <c r="C7" s="174"/>
      <c r="D7" s="174"/>
      <c r="E7" s="174"/>
      <c r="F7" s="174"/>
      <c r="G7" s="174"/>
      <c r="H7" s="174"/>
      <c r="I7" s="174"/>
      <c r="J7" s="174"/>
      <c r="K7" s="107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</row>
    <row r="8" spans="1:86" ht="12.75">
      <c r="A8" s="190" t="s">
        <v>83</v>
      </c>
      <c r="B8" s="190" t="s">
        <v>84</v>
      </c>
      <c r="C8" s="189" t="s">
        <v>465</v>
      </c>
      <c r="D8" s="186" t="s">
        <v>108</v>
      </c>
      <c r="E8" s="186"/>
      <c r="F8" s="189" t="s">
        <v>466</v>
      </c>
      <c r="G8" s="186" t="s">
        <v>108</v>
      </c>
      <c r="H8" s="186"/>
      <c r="I8" s="189" t="s">
        <v>467</v>
      </c>
      <c r="J8" s="186" t="s">
        <v>108</v>
      </c>
      <c r="K8" s="186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</row>
    <row r="9" spans="1:86" ht="53.25" customHeight="1">
      <c r="A9" s="190"/>
      <c r="B9" s="190"/>
      <c r="C9" s="189"/>
      <c r="D9" s="108" t="s">
        <v>192</v>
      </c>
      <c r="E9" s="108" t="s">
        <v>193</v>
      </c>
      <c r="F9" s="189"/>
      <c r="G9" s="108" t="s">
        <v>192</v>
      </c>
      <c r="H9" s="108" t="s">
        <v>193</v>
      </c>
      <c r="I9" s="189"/>
      <c r="J9" s="108" t="s">
        <v>192</v>
      </c>
      <c r="K9" s="108" t="s">
        <v>193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ht="9.75" customHeight="1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86" ht="15.75">
      <c r="A11" s="122" t="s">
        <v>272</v>
      </c>
      <c r="B11" s="110" t="s">
        <v>380</v>
      </c>
      <c r="C11" s="14">
        <f>SUM(D11:E11)</f>
        <v>184472.7</v>
      </c>
      <c r="D11" s="14">
        <f>D12+D42</f>
        <v>117884.40000000002</v>
      </c>
      <c r="E11" s="14">
        <f>E12+E42</f>
        <v>66588.29999999999</v>
      </c>
      <c r="F11" s="14">
        <f aca="true" t="shared" si="0" ref="F11:F74">SUM(G11:H11)</f>
        <v>186176</v>
      </c>
      <c r="G11" s="14">
        <f>G12+G42</f>
        <v>118931.4</v>
      </c>
      <c r="H11" s="14">
        <f>H12+H42</f>
        <v>67244.59999999999</v>
      </c>
      <c r="I11" s="14">
        <f aca="true" t="shared" si="1" ref="I11:I74">SUM(J11:K11)</f>
        <v>189407.19999999998</v>
      </c>
      <c r="J11" s="14">
        <f>J12+J42</f>
        <v>120514.79999999999</v>
      </c>
      <c r="K11" s="14">
        <f>K12+K42</f>
        <v>68892.4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</row>
    <row r="12" spans="1:86" ht="15.75">
      <c r="A12" s="122" t="s">
        <v>271</v>
      </c>
      <c r="B12" s="110"/>
      <c r="C12" s="14">
        <f aca="true" t="shared" si="2" ref="C12:C74">SUM(D12:E12)</f>
        <v>174489.7</v>
      </c>
      <c r="D12" s="14">
        <f>D13+D24+D29+D37+D19</f>
        <v>108133.10000000002</v>
      </c>
      <c r="E12" s="14">
        <f>E13+E24+E29+E37+E19</f>
        <v>66356.59999999999</v>
      </c>
      <c r="F12" s="14">
        <f t="shared" si="0"/>
        <v>176155.3</v>
      </c>
      <c r="G12" s="14">
        <f>G13+G24+G29+G37+G19</f>
        <v>109140.4</v>
      </c>
      <c r="H12" s="14">
        <f>H13+H24+H29+H37+H19</f>
        <v>67014.9</v>
      </c>
      <c r="I12" s="14">
        <f t="shared" si="1"/>
        <v>179002.5</v>
      </c>
      <c r="J12" s="14">
        <f>J13+J24+J29+J37+J19</f>
        <v>110475.79999999999</v>
      </c>
      <c r="K12" s="14">
        <f>K13+K24+K29+K37+K19</f>
        <v>68526.7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</row>
    <row r="13" spans="1:86" ht="15.75">
      <c r="A13" s="123" t="s">
        <v>86</v>
      </c>
      <c r="B13" s="97" t="s">
        <v>87</v>
      </c>
      <c r="C13" s="14">
        <f t="shared" si="2"/>
        <v>113501.70000000001</v>
      </c>
      <c r="D13" s="14">
        <f>D14</f>
        <v>93966.50000000001</v>
      </c>
      <c r="E13" s="14">
        <f>E14</f>
        <v>19535.2</v>
      </c>
      <c r="F13" s="14">
        <f t="shared" si="0"/>
        <v>114404</v>
      </c>
      <c r="G13" s="14">
        <f>G14</f>
        <v>94377.2</v>
      </c>
      <c r="H13" s="14">
        <f>H14</f>
        <v>20026.800000000003</v>
      </c>
      <c r="I13" s="14">
        <f t="shared" si="1"/>
        <v>115661.4</v>
      </c>
      <c r="J13" s="14">
        <f>J14</f>
        <v>94948.59999999999</v>
      </c>
      <c r="K13" s="14">
        <f>K14</f>
        <v>20712.8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</row>
    <row r="14" spans="1:86" ht="15.75">
      <c r="A14" s="123" t="s">
        <v>88</v>
      </c>
      <c r="B14" s="97" t="s">
        <v>89</v>
      </c>
      <c r="C14" s="14">
        <f>SUM(D14:E14)</f>
        <v>113501.70000000001</v>
      </c>
      <c r="D14" s="14">
        <f>SUM(D15:D18)</f>
        <v>93966.50000000001</v>
      </c>
      <c r="E14" s="14">
        <f>SUM(E15:E18)</f>
        <v>19535.2</v>
      </c>
      <c r="F14" s="14">
        <f t="shared" si="0"/>
        <v>114404</v>
      </c>
      <c r="G14" s="14">
        <f>SUM(G15:G18)</f>
        <v>94377.2</v>
      </c>
      <c r="H14" s="14">
        <f>SUM(H15:H18)</f>
        <v>20026.800000000003</v>
      </c>
      <c r="I14" s="14">
        <f t="shared" si="1"/>
        <v>115661.4</v>
      </c>
      <c r="J14" s="14">
        <f>SUM(J15:J18)</f>
        <v>94948.59999999999</v>
      </c>
      <c r="K14" s="14">
        <f>SUM(K15:K18)</f>
        <v>20712.8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</row>
    <row r="15" spans="1:86" ht="40.5" customHeight="1">
      <c r="A15" s="124" t="s">
        <v>125</v>
      </c>
      <c r="B15" s="82" t="s">
        <v>265</v>
      </c>
      <c r="C15" s="14">
        <f t="shared" si="2"/>
        <v>111271.9</v>
      </c>
      <c r="D15" s="15">
        <f>'Райбюд. Табл. № 5'!C13</f>
        <v>92272.7</v>
      </c>
      <c r="E15" s="15">
        <f>'Свод с.п.'!C13</f>
        <v>18999.2</v>
      </c>
      <c r="F15" s="14">
        <f t="shared" si="0"/>
        <v>112006.5</v>
      </c>
      <c r="G15" s="15">
        <f>'Райбюд. Табл. № 5'!D13</f>
        <v>92558.7</v>
      </c>
      <c r="H15" s="15">
        <f>'Свод с.п.'!D13</f>
        <v>19447.800000000003</v>
      </c>
      <c r="I15" s="14">
        <f t="shared" si="1"/>
        <v>113070.40000000001</v>
      </c>
      <c r="J15" s="15">
        <f>'Райбюд. Табл. № 5'!E13</f>
        <v>92991.6</v>
      </c>
      <c r="K15" s="15">
        <f>'Свод с.п.'!E13</f>
        <v>20078.8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</row>
    <row r="16" spans="1:86" ht="63.75">
      <c r="A16" s="124" t="s">
        <v>122</v>
      </c>
      <c r="B16" s="82" t="s">
        <v>266</v>
      </c>
      <c r="C16" s="14">
        <f t="shared" si="2"/>
        <v>749.6</v>
      </c>
      <c r="D16" s="15">
        <f>'Райбюд. Табл. № 5'!C14</f>
        <v>621.6</v>
      </c>
      <c r="E16" s="15">
        <f>'Свод с.п.'!C14</f>
        <v>128</v>
      </c>
      <c r="F16" s="14">
        <f t="shared" si="0"/>
        <v>846.6</v>
      </c>
      <c r="G16" s="15">
        <f>'Райбюд. Табл. № 5'!D14</f>
        <v>699.6</v>
      </c>
      <c r="H16" s="15">
        <f>'Свод с.п.'!D14</f>
        <v>147</v>
      </c>
      <c r="I16" s="14">
        <f t="shared" si="1"/>
        <v>940.4</v>
      </c>
      <c r="J16" s="15">
        <f>'Райбюд. Табл. № 5'!E14</f>
        <v>773.4</v>
      </c>
      <c r="K16" s="15">
        <f>'Свод с.п.'!E14</f>
        <v>167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</row>
    <row r="17" spans="1:86" ht="25.5">
      <c r="A17" s="124" t="s">
        <v>123</v>
      </c>
      <c r="B17" s="76" t="s">
        <v>268</v>
      </c>
      <c r="C17" s="14">
        <f t="shared" si="2"/>
        <v>1118.6</v>
      </c>
      <c r="D17" s="15">
        <f>'Райбюд. Табл. № 5'!C15</f>
        <v>927.6</v>
      </c>
      <c r="E17" s="15">
        <f>'Свод с.п.'!C15</f>
        <v>191</v>
      </c>
      <c r="F17" s="14">
        <f t="shared" si="0"/>
        <v>1169.2</v>
      </c>
      <c r="G17" s="15">
        <f>'Райбюд. Табл. № 5'!D15</f>
        <v>966.2</v>
      </c>
      <c r="H17" s="15">
        <f>'Свод с.п.'!D15</f>
        <v>203</v>
      </c>
      <c r="I17" s="14">
        <f t="shared" si="1"/>
        <v>1238.9</v>
      </c>
      <c r="J17" s="15">
        <f>'Райбюд. Табл. № 5'!E15</f>
        <v>1018.9</v>
      </c>
      <c r="K17" s="15">
        <f>'Свод с.п.'!E15</f>
        <v>220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</row>
    <row r="18" spans="1:86" ht="51">
      <c r="A18" s="124" t="s">
        <v>124</v>
      </c>
      <c r="B18" s="82" t="s">
        <v>267</v>
      </c>
      <c r="C18" s="14">
        <f aca="true" t="shared" si="3" ref="C18:C23">SUM(D18:E18)</f>
        <v>361.6</v>
      </c>
      <c r="D18" s="15">
        <f>'Райбюд. Табл. № 5'!C16</f>
        <v>144.6</v>
      </c>
      <c r="E18" s="15">
        <f>'Свод с.п.'!C16</f>
        <v>217</v>
      </c>
      <c r="F18" s="14">
        <f t="shared" si="0"/>
        <v>381.7</v>
      </c>
      <c r="G18" s="15">
        <f>'Райбюд. Табл. № 5'!D16</f>
        <v>152.7</v>
      </c>
      <c r="H18" s="15">
        <f>'Свод с.п.'!D16</f>
        <v>229</v>
      </c>
      <c r="I18" s="14">
        <f t="shared" si="1"/>
        <v>411.7</v>
      </c>
      <c r="J18" s="15">
        <f>'Райбюд. Табл. № 5'!E16</f>
        <v>164.7</v>
      </c>
      <c r="K18" s="15">
        <f>'Свод с.п.'!E16</f>
        <v>247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</row>
    <row r="19" spans="1:86" ht="24">
      <c r="A19" s="125" t="s">
        <v>381</v>
      </c>
      <c r="B19" s="80" t="s">
        <v>382</v>
      </c>
      <c r="C19" s="14">
        <f t="shared" si="3"/>
        <v>22656</v>
      </c>
      <c r="D19" s="14">
        <f>SUM(D20:D23)</f>
        <v>4962.6</v>
      </c>
      <c r="E19" s="14">
        <f>SUM(E20:E23)</f>
        <v>17693.399999999998</v>
      </c>
      <c r="F19" s="14">
        <f t="shared" si="0"/>
        <v>22338.3</v>
      </c>
      <c r="G19" s="14">
        <f>SUM(G20:G23)</f>
        <v>4893.2</v>
      </c>
      <c r="H19" s="14">
        <f>SUM(H20:H23)</f>
        <v>17445.1</v>
      </c>
      <c r="I19" s="14">
        <f t="shared" si="1"/>
        <v>22859.1</v>
      </c>
      <c r="J19" s="14">
        <f>SUM(J20:J23)</f>
        <v>5007.200000000001</v>
      </c>
      <c r="K19" s="14">
        <f>SUM(K20:K23)</f>
        <v>17851.899999999998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</row>
    <row r="20" spans="1:86" ht="36.75">
      <c r="A20" s="47" t="s">
        <v>401</v>
      </c>
      <c r="B20" s="121" t="s">
        <v>389</v>
      </c>
      <c r="C20" s="14">
        <f t="shared" si="3"/>
        <v>7736.8</v>
      </c>
      <c r="D20" s="15">
        <f>'Райбюд. Табл. № 5'!C18</f>
        <v>1694.7</v>
      </c>
      <c r="E20" s="15">
        <f>'Свод с.п.'!C18</f>
        <v>6042.1</v>
      </c>
      <c r="F20" s="14">
        <f t="shared" si="0"/>
        <v>7767.6</v>
      </c>
      <c r="G20" s="15">
        <f>'Райбюд. Табл. № 5'!D18</f>
        <v>1701.5</v>
      </c>
      <c r="H20" s="15">
        <f>'Свод с.п.'!D18</f>
        <v>6066.1</v>
      </c>
      <c r="I20" s="14">
        <f t="shared" si="1"/>
        <v>7877.299999999999</v>
      </c>
      <c r="J20" s="15">
        <f>'Райбюд. Табл. № 5'!E18</f>
        <v>1725.5</v>
      </c>
      <c r="K20" s="15">
        <f>'Свод с.п.'!E18</f>
        <v>6151.799999999999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</row>
    <row r="21" spans="1:86" ht="48.75">
      <c r="A21" s="145" t="s">
        <v>402</v>
      </c>
      <c r="B21" s="121" t="s">
        <v>390</v>
      </c>
      <c r="C21" s="14">
        <f t="shared" si="3"/>
        <v>77.1</v>
      </c>
      <c r="D21" s="15">
        <f>'Райбюд. Табл. № 5'!C19</f>
        <v>16.9</v>
      </c>
      <c r="E21" s="15">
        <f>'Свод с.п.'!C19</f>
        <v>60.2</v>
      </c>
      <c r="F21" s="14">
        <f t="shared" si="0"/>
        <v>71.5</v>
      </c>
      <c r="G21" s="15">
        <f>'Райбюд. Табл. № 5'!D19</f>
        <v>15.7</v>
      </c>
      <c r="H21" s="15">
        <f>'Свод с.п.'!D19</f>
        <v>55.800000000000004</v>
      </c>
      <c r="I21" s="14">
        <f t="shared" si="1"/>
        <v>67.7</v>
      </c>
      <c r="J21" s="15">
        <f>'Райбюд. Табл. № 5'!E19</f>
        <v>14.8</v>
      </c>
      <c r="K21" s="15">
        <f>'Свод с.п.'!E19</f>
        <v>52.9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</row>
    <row r="22" spans="1:86" ht="36">
      <c r="A22" s="143" t="s">
        <v>403</v>
      </c>
      <c r="B22" s="121" t="s">
        <v>391</v>
      </c>
      <c r="C22" s="14">
        <f t="shared" si="3"/>
        <v>16389.6</v>
      </c>
      <c r="D22" s="15">
        <f>'Райбюд. Табл. № 5'!C20</f>
        <v>3590</v>
      </c>
      <c r="E22" s="15">
        <f>'Свод с.п.'!C20</f>
        <v>12799.599999999999</v>
      </c>
      <c r="F22" s="14">
        <f t="shared" si="0"/>
        <v>16097.5</v>
      </c>
      <c r="G22" s="15">
        <f>'Райбюд. Табл. № 5'!D20</f>
        <v>3526.1</v>
      </c>
      <c r="H22" s="15">
        <f>'Свод с.п.'!D20</f>
        <v>12571.4</v>
      </c>
      <c r="I22" s="14">
        <f t="shared" si="1"/>
        <v>16424.8</v>
      </c>
      <c r="J22" s="15">
        <f>'Райбюд. Табл. № 5'!E20</f>
        <v>3597.8</v>
      </c>
      <c r="K22" s="15">
        <f>'Свод с.п.'!E20</f>
        <v>12826.999999999998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</row>
    <row r="23" spans="1:86" ht="36">
      <c r="A23" s="142" t="s">
        <v>404</v>
      </c>
      <c r="B23" s="121" t="s">
        <v>392</v>
      </c>
      <c r="C23" s="14">
        <f t="shared" si="3"/>
        <v>-1547.4999999999998</v>
      </c>
      <c r="D23" s="15">
        <f>'Райбюд. Табл. № 5'!C21</f>
        <v>-339</v>
      </c>
      <c r="E23" s="15">
        <f>'Свод с.п.'!C21</f>
        <v>-1208.4999999999998</v>
      </c>
      <c r="F23" s="14">
        <f>SUM(G23:H23)</f>
        <v>-1598.3000000000002</v>
      </c>
      <c r="G23" s="15">
        <f>'Райбюд. Табл. № 5'!D21</f>
        <v>-350.1</v>
      </c>
      <c r="H23" s="15">
        <f>'Свод с.п.'!D21</f>
        <v>-1248.2</v>
      </c>
      <c r="I23" s="14">
        <f>SUM(J23:K23)</f>
        <v>-1510.7000000000003</v>
      </c>
      <c r="J23" s="15">
        <f>'Райбюд. Табл. № 5'!E21</f>
        <v>-330.9</v>
      </c>
      <c r="K23" s="15">
        <f>'Свод с.п.'!E21</f>
        <v>-1179.8000000000002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</row>
    <row r="24" spans="1:86" ht="15.75">
      <c r="A24" s="126" t="s">
        <v>90</v>
      </c>
      <c r="B24" s="97" t="s">
        <v>91</v>
      </c>
      <c r="C24" s="14">
        <f t="shared" si="2"/>
        <v>10674</v>
      </c>
      <c r="D24" s="14">
        <f>D25+D27</f>
        <v>8092</v>
      </c>
      <c r="E24" s="14">
        <f>E27+E25</f>
        <v>2582</v>
      </c>
      <c r="F24" s="14">
        <f t="shared" si="0"/>
        <v>11682</v>
      </c>
      <c r="G24" s="14">
        <f>G25+G27</f>
        <v>8748</v>
      </c>
      <c r="H24" s="14">
        <f>H27+H25</f>
        <v>2934</v>
      </c>
      <c r="I24" s="14">
        <f t="shared" si="1"/>
        <v>12695</v>
      </c>
      <c r="J24" s="14">
        <f>J25+J27</f>
        <v>9394</v>
      </c>
      <c r="K24" s="14">
        <f>K27+K25</f>
        <v>3301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</row>
    <row r="25" spans="1:86" ht="15.75">
      <c r="A25" s="127" t="s">
        <v>146</v>
      </c>
      <c r="B25" s="75" t="s">
        <v>275</v>
      </c>
      <c r="C25" s="14">
        <f>SUM(D25+E25)</f>
        <v>5510</v>
      </c>
      <c r="D25" s="15">
        <f>D26</f>
        <v>5510</v>
      </c>
      <c r="E25" s="15">
        <f>E26</f>
        <v>0</v>
      </c>
      <c r="F25" s="14">
        <f t="shared" si="0"/>
        <v>5814</v>
      </c>
      <c r="G25" s="15">
        <f>G26</f>
        <v>5814</v>
      </c>
      <c r="H25" s="15">
        <f>H26</f>
        <v>0</v>
      </c>
      <c r="I25" s="14">
        <f t="shared" si="1"/>
        <v>6093</v>
      </c>
      <c r="J25" s="15">
        <f>J26</f>
        <v>6093</v>
      </c>
      <c r="K25" s="15">
        <f>K26</f>
        <v>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</row>
    <row r="26" spans="1:86" ht="15.75">
      <c r="A26" s="127" t="s">
        <v>146</v>
      </c>
      <c r="B26" s="75" t="s">
        <v>276</v>
      </c>
      <c r="C26" s="14">
        <f>SUM(D26+E26)</f>
        <v>5510</v>
      </c>
      <c r="D26" s="15">
        <f>'Райбюд. Табл. № 5'!C24</f>
        <v>5510</v>
      </c>
      <c r="E26" s="15">
        <v>0</v>
      </c>
      <c r="F26" s="14">
        <f t="shared" si="0"/>
        <v>5814</v>
      </c>
      <c r="G26" s="15">
        <f>'Райбюд. Табл. № 5'!D24</f>
        <v>5814</v>
      </c>
      <c r="H26" s="15">
        <v>0</v>
      </c>
      <c r="I26" s="14">
        <f t="shared" si="1"/>
        <v>6093</v>
      </c>
      <c r="J26" s="15">
        <f>'Райбюд. Табл. № 5'!E24</f>
        <v>6093</v>
      </c>
      <c r="K26" s="15">
        <v>0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</row>
    <row r="27" spans="1:86" ht="15.75">
      <c r="A27" s="127" t="s">
        <v>92</v>
      </c>
      <c r="B27" s="75" t="s">
        <v>277</v>
      </c>
      <c r="C27" s="14">
        <f>SUM(D27+E27)</f>
        <v>5164</v>
      </c>
      <c r="D27" s="15">
        <f>D28</f>
        <v>2582</v>
      </c>
      <c r="E27" s="15">
        <f>E28</f>
        <v>2582</v>
      </c>
      <c r="F27" s="14">
        <f t="shared" si="0"/>
        <v>5868</v>
      </c>
      <c r="G27" s="15">
        <f>G28</f>
        <v>2934</v>
      </c>
      <c r="H27" s="15">
        <f>H28</f>
        <v>2934</v>
      </c>
      <c r="I27" s="14">
        <f t="shared" si="1"/>
        <v>6602</v>
      </c>
      <c r="J27" s="15">
        <f>J28</f>
        <v>3301</v>
      </c>
      <c r="K27" s="15">
        <f>K28</f>
        <v>3301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86" ht="15.75">
      <c r="A28" s="127" t="s">
        <v>92</v>
      </c>
      <c r="B28" s="76" t="s">
        <v>78</v>
      </c>
      <c r="C28" s="14">
        <f>SUM(D28+E28)</f>
        <v>5164</v>
      </c>
      <c r="D28" s="15">
        <f>'Райбюд. Табл. № 5'!C26</f>
        <v>2582</v>
      </c>
      <c r="E28" s="15">
        <f>'Свод с.п.'!C23</f>
        <v>2582</v>
      </c>
      <c r="F28" s="14">
        <f t="shared" si="0"/>
        <v>5868</v>
      </c>
      <c r="G28" s="15">
        <f>'Райбюд. Табл. № 5'!D26</f>
        <v>2934</v>
      </c>
      <c r="H28" s="15">
        <f>'Свод с.п.'!D23</f>
        <v>2934</v>
      </c>
      <c r="I28" s="14">
        <f t="shared" si="1"/>
        <v>6602</v>
      </c>
      <c r="J28" s="15">
        <f>'Райбюд. Табл. № 5'!E26</f>
        <v>3301</v>
      </c>
      <c r="K28" s="15">
        <f>'Свод с.п.'!E23</f>
        <v>3301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</row>
    <row r="29" spans="1:86" ht="15.75">
      <c r="A29" s="128" t="s">
        <v>93</v>
      </c>
      <c r="B29" s="97" t="s">
        <v>116</v>
      </c>
      <c r="C29" s="14">
        <f t="shared" si="2"/>
        <v>26538</v>
      </c>
      <c r="D29" s="14">
        <f>D30+D32</f>
        <v>0</v>
      </c>
      <c r="E29" s="14">
        <f>E30+E32</f>
        <v>26538</v>
      </c>
      <c r="F29" s="14">
        <f t="shared" si="0"/>
        <v>26601</v>
      </c>
      <c r="G29" s="14">
        <f>G30+G32</f>
        <v>0</v>
      </c>
      <c r="H29" s="14">
        <f>H30+H32</f>
        <v>26601</v>
      </c>
      <c r="I29" s="14">
        <f t="shared" si="1"/>
        <v>26653</v>
      </c>
      <c r="J29" s="14">
        <f>J30+J32</f>
        <v>0</v>
      </c>
      <c r="K29" s="14">
        <f>K30+K32</f>
        <v>26653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</row>
    <row r="30" spans="1:86" ht="15.75">
      <c r="A30" s="129" t="s">
        <v>117</v>
      </c>
      <c r="B30" s="82" t="s">
        <v>118</v>
      </c>
      <c r="C30" s="46">
        <f t="shared" si="2"/>
        <v>854</v>
      </c>
      <c r="D30" s="44">
        <f>D31</f>
        <v>0</v>
      </c>
      <c r="E30" s="44">
        <f>E31</f>
        <v>854</v>
      </c>
      <c r="F30" s="46">
        <f t="shared" si="0"/>
        <v>917</v>
      </c>
      <c r="G30" s="44">
        <f>G31</f>
        <v>0</v>
      </c>
      <c r="H30" s="44">
        <f>H31</f>
        <v>917</v>
      </c>
      <c r="I30" s="46">
        <f t="shared" si="1"/>
        <v>969</v>
      </c>
      <c r="J30" s="44">
        <f>J31</f>
        <v>0</v>
      </c>
      <c r="K30" s="44">
        <f>K31</f>
        <v>969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</row>
    <row r="31" spans="1:86" ht="25.5">
      <c r="A31" s="129" t="s">
        <v>119</v>
      </c>
      <c r="B31" s="82" t="s">
        <v>269</v>
      </c>
      <c r="C31" s="46">
        <f t="shared" si="2"/>
        <v>854</v>
      </c>
      <c r="D31" s="44">
        <v>0</v>
      </c>
      <c r="E31" s="44">
        <f>'Свод с.п.'!C26</f>
        <v>854</v>
      </c>
      <c r="F31" s="46">
        <f t="shared" si="0"/>
        <v>917</v>
      </c>
      <c r="G31" s="44">
        <v>0</v>
      </c>
      <c r="H31" s="44">
        <f>'Свод с.п.'!D26</f>
        <v>917</v>
      </c>
      <c r="I31" s="46">
        <f t="shared" si="1"/>
        <v>969</v>
      </c>
      <c r="J31" s="44">
        <v>0</v>
      </c>
      <c r="K31" s="44">
        <f>'Свод с.п.'!E26</f>
        <v>969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</row>
    <row r="32" spans="1:86" ht="15.75">
      <c r="A32" s="129" t="s">
        <v>120</v>
      </c>
      <c r="B32" s="82" t="s">
        <v>121</v>
      </c>
      <c r="C32" s="46">
        <f t="shared" si="2"/>
        <v>25684</v>
      </c>
      <c r="D32" s="44">
        <f>D33+D35</f>
        <v>0</v>
      </c>
      <c r="E32" s="44">
        <f>E33+E35</f>
        <v>25684</v>
      </c>
      <c r="F32" s="46">
        <f t="shared" si="0"/>
        <v>25684</v>
      </c>
      <c r="G32" s="44">
        <f>G33+G35</f>
        <v>0</v>
      </c>
      <c r="H32" s="44">
        <f>H33+H35</f>
        <v>25684</v>
      </c>
      <c r="I32" s="46">
        <f t="shared" si="1"/>
        <v>25684</v>
      </c>
      <c r="J32" s="44">
        <f>J33+J35</f>
        <v>0</v>
      </c>
      <c r="K32" s="44">
        <f>K33+K35</f>
        <v>25684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</row>
    <row r="33" spans="1:86" ht="15.75">
      <c r="A33" s="146" t="s">
        <v>406</v>
      </c>
      <c r="B33" s="82" t="s">
        <v>405</v>
      </c>
      <c r="C33" s="14">
        <f t="shared" si="2"/>
        <v>4960</v>
      </c>
      <c r="D33" s="15">
        <f>D34</f>
        <v>0</v>
      </c>
      <c r="E33" s="15">
        <f>E34</f>
        <v>4960</v>
      </c>
      <c r="F33" s="14">
        <f t="shared" si="0"/>
        <v>4960</v>
      </c>
      <c r="G33" s="15">
        <f>G34</f>
        <v>0</v>
      </c>
      <c r="H33" s="15">
        <f>H34</f>
        <v>4960</v>
      </c>
      <c r="I33" s="14">
        <f t="shared" si="1"/>
        <v>4960</v>
      </c>
      <c r="J33" s="15">
        <f>J34</f>
        <v>0</v>
      </c>
      <c r="K33" s="15">
        <f>K34</f>
        <v>4960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</row>
    <row r="34" spans="1:86" ht="24.75">
      <c r="A34" s="47" t="s">
        <v>408</v>
      </c>
      <c r="B34" s="76" t="s">
        <v>407</v>
      </c>
      <c r="C34" s="14">
        <f t="shared" si="2"/>
        <v>4960</v>
      </c>
      <c r="D34" s="15">
        <v>0</v>
      </c>
      <c r="E34" s="15">
        <f>'Свод с.п.'!C29</f>
        <v>4960</v>
      </c>
      <c r="F34" s="14">
        <f t="shared" si="0"/>
        <v>4960</v>
      </c>
      <c r="G34" s="15">
        <v>0</v>
      </c>
      <c r="H34" s="15">
        <f>'Свод с.п.'!D29</f>
        <v>4960</v>
      </c>
      <c r="I34" s="14">
        <f t="shared" si="1"/>
        <v>4960</v>
      </c>
      <c r="J34" s="15">
        <v>0</v>
      </c>
      <c r="K34" s="15">
        <f>'Свод с.п.'!E29</f>
        <v>4960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</row>
    <row r="35" spans="1:86" ht="15.75">
      <c r="A35" s="146" t="s">
        <v>410</v>
      </c>
      <c r="B35" s="82" t="s">
        <v>409</v>
      </c>
      <c r="C35" s="14">
        <f t="shared" si="2"/>
        <v>20724</v>
      </c>
      <c r="D35" s="15">
        <f>D36</f>
        <v>0</v>
      </c>
      <c r="E35" s="15">
        <f>E36</f>
        <v>20724</v>
      </c>
      <c r="F35" s="14">
        <f t="shared" si="0"/>
        <v>20724</v>
      </c>
      <c r="G35" s="15">
        <f>G36</f>
        <v>0</v>
      </c>
      <c r="H35" s="15">
        <f>H36</f>
        <v>20724</v>
      </c>
      <c r="I35" s="14">
        <f t="shared" si="1"/>
        <v>20724</v>
      </c>
      <c r="J35" s="15">
        <f>J36</f>
        <v>0</v>
      </c>
      <c r="K35" s="15">
        <f>K36</f>
        <v>20724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</row>
    <row r="36" spans="1:86" ht="24.75">
      <c r="A36" s="47" t="s">
        <v>412</v>
      </c>
      <c r="B36" s="76" t="s">
        <v>411</v>
      </c>
      <c r="C36" s="14">
        <f t="shared" si="2"/>
        <v>20724</v>
      </c>
      <c r="D36" s="15">
        <v>0</v>
      </c>
      <c r="E36" s="15">
        <f>'Свод с.п.'!C31</f>
        <v>20724</v>
      </c>
      <c r="F36" s="14">
        <f t="shared" si="0"/>
        <v>20724</v>
      </c>
      <c r="G36" s="15">
        <v>0</v>
      </c>
      <c r="H36" s="15">
        <f>'Свод с.п.'!D31</f>
        <v>20724</v>
      </c>
      <c r="I36" s="14">
        <f t="shared" si="1"/>
        <v>20724</v>
      </c>
      <c r="J36" s="15">
        <v>0</v>
      </c>
      <c r="K36" s="15">
        <f>'Свод с.п.'!E31</f>
        <v>20724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</row>
    <row r="37" spans="1:86" ht="15.75">
      <c r="A37" s="126" t="s">
        <v>147</v>
      </c>
      <c r="B37" s="97" t="s">
        <v>148</v>
      </c>
      <c r="C37" s="14">
        <f>C38+C40</f>
        <v>1120</v>
      </c>
      <c r="D37" s="14">
        <f>D38</f>
        <v>1112</v>
      </c>
      <c r="E37" s="14">
        <f>E38+E41</f>
        <v>8</v>
      </c>
      <c r="F37" s="14">
        <f t="shared" si="0"/>
        <v>1130</v>
      </c>
      <c r="G37" s="14">
        <f>G38</f>
        <v>1122</v>
      </c>
      <c r="H37" s="14">
        <f>H38+H41</f>
        <v>8</v>
      </c>
      <c r="I37" s="14">
        <f t="shared" si="1"/>
        <v>1134</v>
      </c>
      <c r="J37" s="14">
        <f>J38</f>
        <v>1126</v>
      </c>
      <c r="K37" s="14">
        <f>K38+K41</f>
        <v>8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</row>
    <row r="38" spans="1:86" ht="25.5">
      <c r="A38" s="124" t="s">
        <v>149</v>
      </c>
      <c r="B38" s="82" t="s">
        <v>150</v>
      </c>
      <c r="C38" s="14">
        <f t="shared" si="2"/>
        <v>1112</v>
      </c>
      <c r="D38" s="15">
        <f>D39</f>
        <v>1112</v>
      </c>
      <c r="E38" s="15">
        <f>E39</f>
        <v>0</v>
      </c>
      <c r="F38" s="14">
        <f t="shared" si="0"/>
        <v>1122</v>
      </c>
      <c r="G38" s="15">
        <f>G39</f>
        <v>1122</v>
      </c>
      <c r="H38" s="15">
        <f>H39</f>
        <v>0</v>
      </c>
      <c r="I38" s="14">
        <f t="shared" si="1"/>
        <v>1126</v>
      </c>
      <c r="J38" s="15">
        <f>J39</f>
        <v>1126</v>
      </c>
      <c r="K38" s="15">
        <f>K39</f>
        <v>0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</row>
    <row r="39" spans="1:86" ht="25.5">
      <c r="A39" s="124" t="s">
        <v>151</v>
      </c>
      <c r="B39" s="82" t="s">
        <v>290</v>
      </c>
      <c r="C39" s="14">
        <f t="shared" si="2"/>
        <v>1112</v>
      </c>
      <c r="D39" s="15">
        <f>'Райбюд. Табл. № 5'!C29</f>
        <v>1112</v>
      </c>
      <c r="E39" s="15">
        <v>0</v>
      </c>
      <c r="F39" s="14">
        <f t="shared" si="0"/>
        <v>1122</v>
      </c>
      <c r="G39" s="15">
        <f>'Райбюд. Табл. № 5'!D29</f>
        <v>1122</v>
      </c>
      <c r="H39" s="15">
        <v>0</v>
      </c>
      <c r="I39" s="14">
        <f t="shared" si="1"/>
        <v>1126</v>
      </c>
      <c r="J39" s="15">
        <f>'Райбюд. Табл. № 5'!E29</f>
        <v>1126</v>
      </c>
      <c r="K39" s="15"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</row>
    <row r="40" spans="1:86" ht="15.75">
      <c r="A40" s="170" t="s">
        <v>174</v>
      </c>
      <c r="B40" s="72" t="s">
        <v>173</v>
      </c>
      <c r="C40" s="14">
        <f aca="true" t="shared" si="4" ref="C40:K40">C41</f>
        <v>8</v>
      </c>
      <c r="D40" s="15">
        <f t="shared" si="4"/>
        <v>0</v>
      </c>
      <c r="E40" s="15">
        <f t="shared" si="4"/>
        <v>8</v>
      </c>
      <c r="F40" s="14">
        <f t="shared" si="4"/>
        <v>8</v>
      </c>
      <c r="G40" s="15">
        <f t="shared" si="4"/>
        <v>0</v>
      </c>
      <c r="H40" s="15">
        <f t="shared" si="4"/>
        <v>8</v>
      </c>
      <c r="I40" s="14">
        <f t="shared" si="4"/>
        <v>8</v>
      </c>
      <c r="J40" s="15">
        <f t="shared" si="4"/>
        <v>0</v>
      </c>
      <c r="K40" s="15">
        <f t="shared" si="4"/>
        <v>8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</row>
    <row r="41" spans="1:86" ht="36">
      <c r="A41" s="130" t="s">
        <v>328</v>
      </c>
      <c r="B41" s="98" t="s">
        <v>176</v>
      </c>
      <c r="C41" s="14">
        <f t="shared" si="2"/>
        <v>8</v>
      </c>
      <c r="D41" s="15">
        <v>0</v>
      </c>
      <c r="E41" s="15">
        <f>'Свод с.п.'!C32</f>
        <v>8</v>
      </c>
      <c r="F41" s="14">
        <f t="shared" si="0"/>
        <v>8</v>
      </c>
      <c r="G41" s="15">
        <v>0</v>
      </c>
      <c r="H41" s="15">
        <f>'Свод с.п.'!D33</f>
        <v>8</v>
      </c>
      <c r="I41" s="14">
        <f t="shared" si="1"/>
        <v>8</v>
      </c>
      <c r="J41" s="15">
        <v>0</v>
      </c>
      <c r="K41" s="15">
        <f>'Свод с.п.'!E33</f>
        <v>8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</row>
    <row r="42" spans="1:86" ht="15.75">
      <c r="A42" s="123" t="s">
        <v>273</v>
      </c>
      <c r="B42" s="82"/>
      <c r="C42" s="14">
        <f t="shared" si="2"/>
        <v>9983</v>
      </c>
      <c r="D42" s="14">
        <f>D43+D57+D63+D67+D73</f>
        <v>9751.3</v>
      </c>
      <c r="E42" s="14">
        <f>E43+E57+E63+E67+E73+E86</f>
        <v>231.7</v>
      </c>
      <c r="F42" s="14">
        <f t="shared" si="0"/>
        <v>10020.7</v>
      </c>
      <c r="G42" s="14">
        <f>G43+G57+G63+G67+G73</f>
        <v>9791</v>
      </c>
      <c r="H42" s="14">
        <f>H43+H57+H63+H67+H73+H86</f>
        <v>229.7</v>
      </c>
      <c r="I42" s="14">
        <f t="shared" si="1"/>
        <v>10404.7</v>
      </c>
      <c r="J42" s="14">
        <f>J43+J57+J63+J67+J73</f>
        <v>10039</v>
      </c>
      <c r="K42" s="14">
        <f>K43+K57+K63+K67+K73+K86</f>
        <v>365.7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</row>
    <row r="43" spans="1:86" ht="28.5">
      <c r="A43" s="126" t="s">
        <v>94</v>
      </c>
      <c r="B43" s="97" t="s">
        <v>95</v>
      </c>
      <c r="C43" s="14">
        <f t="shared" si="2"/>
        <v>7980</v>
      </c>
      <c r="D43" s="14">
        <f>D44+D46+D54</f>
        <v>7836.8</v>
      </c>
      <c r="E43" s="14">
        <f>E44+E46+E54</f>
        <v>143.2</v>
      </c>
      <c r="F43" s="14">
        <f t="shared" si="0"/>
        <v>8132.8</v>
      </c>
      <c r="G43" s="14">
        <f>G44+G46+G54</f>
        <v>7991.6</v>
      </c>
      <c r="H43" s="14">
        <f>H44+H46+H54</f>
        <v>141.2</v>
      </c>
      <c r="I43" s="14">
        <f t="shared" si="1"/>
        <v>8322.9</v>
      </c>
      <c r="J43" s="14">
        <f>J44+J46+J54</f>
        <v>8145.7</v>
      </c>
      <c r="K43" s="14">
        <f>K44+K46+K54</f>
        <v>177.2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</row>
    <row r="44" spans="1:86" ht="51">
      <c r="A44" s="124" t="s">
        <v>153</v>
      </c>
      <c r="B44" s="82" t="s">
        <v>154</v>
      </c>
      <c r="C44" s="14">
        <f t="shared" si="2"/>
        <v>0.5</v>
      </c>
      <c r="D44" s="15">
        <f>D45</f>
        <v>0.5</v>
      </c>
      <c r="E44" s="15">
        <f>E45</f>
        <v>0</v>
      </c>
      <c r="F44" s="14">
        <f t="shared" si="0"/>
        <v>0.6</v>
      </c>
      <c r="G44" s="15">
        <f>G45</f>
        <v>0.6</v>
      </c>
      <c r="H44" s="15">
        <f>H45</f>
        <v>0</v>
      </c>
      <c r="I44" s="14">
        <f t="shared" si="1"/>
        <v>0.7</v>
      </c>
      <c r="J44" s="15">
        <f>J45</f>
        <v>0.7</v>
      </c>
      <c r="K44" s="15">
        <f>K45</f>
        <v>0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</row>
    <row r="45" spans="1:86" ht="38.25">
      <c r="A45" s="124" t="s">
        <v>308</v>
      </c>
      <c r="B45" s="82" t="s">
        <v>291</v>
      </c>
      <c r="C45" s="14">
        <f t="shared" si="2"/>
        <v>0.5</v>
      </c>
      <c r="D45" s="15">
        <f>'Райбюд. Табл. № 5'!C33</f>
        <v>0.5</v>
      </c>
      <c r="E45" s="15">
        <v>0</v>
      </c>
      <c r="F45" s="14">
        <f t="shared" si="0"/>
        <v>0.6</v>
      </c>
      <c r="G45" s="15">
        <f>'Райбюд. Табл. № 5'!D33</f>
        <v>0.6</v>
      </c>
      <c r="H45" s="15">
        <v>0</v>
      </c>
      <c r="I45" s="14">
        <f t="shared" si="1"/>
        <v>0.7</v>
      </c>
      <c r="J45" s="15">
        <f>'Райбюд. Табл. № 5'!E33</f>
        <v>0.7</v>
      </c>
      <c r="K45" s="15">
        <v>0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</row>
    <row r="46" spans="1:86" ht="51">
      <c r="A46" s="131" t="s">
        <v>346</v>
      </c>
      <c r="B46" s="82" t="s">
        <v>96</v>
      </c>
      <c r="C46" s="14">
        <f t="shared" si="2"/>
        <v>7979.5</v>
      </c>
      <c r="D46" s="15">
        <f>D47+D51+D49</f>
        <v>7836.3</v>
      </c>
      <c r="E46" s="15">
        <f>E47+E51+E49</f>
        <v>143.2</v>
      </c>
      <c r="F46" s="14">
        <f t="shared" si="0"/>
        <v>8132.2</v>
      </c>
      <c r="G46" s="15">
        <f>G47+G51+G49</f>
        <v>7991</v>
      </c>
      <c r="H46" s="15">
        <f>H47+H51+H49</f>
        <v>141.2</v>
      </c>
      <c r="I46" s="14">
        <f t="shared" si="1"/>
        <v>8322.2</v>
      </c>
      <c r="J46" s="15">
        <f>J47+J51+J49</f>
        <v>8145</v>
      </c>
      <c r="K46" s="15">
        <f>K47+K51+K49</f>
        <v>177.2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</row>
    <row r="47" spans="1:86" ht="38.25">
      <c r="A47" s="132" t="s">
        <v>97</v>
      </c>
      <c r="B47" s="76" t="s">
        <v>182</v>
      </c>
      <c r="C47" s="14">
        <f t="shared" si="2"/>
        <v>5956</v>
      </c>
      <c r="D47" s="15">
        <f>D48</f>
        <v>5956</v>
      </c>
      <c r="E47" s="15">
        <f>E48</f>
        <v>0</v>
      </c>
      <c r="F47" s="14">
        <f t="shared" si="0"/>
        <v>6011</v>
      </c>
      <c r="G47" s="15">
        <f>G48</f>
        <v>6011</v>
      </c>
      <c r="H47" s="15">
        <f>H48</f>
        <v>0</v>
      </c>
      <c r="I47" s="14">
        <f t="shared" si="1"/>
        <v>6065</v>
      </c>
      <c r="J47" s="15">
        <f>J48</f>
        <v>6065</v>
      </c>
      <c r="K47" s="15">
        <f>K48</f>
        <v>0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</row>
    <row r="48" spans="1:86" ht="51">
      <c r="A48" s="124" t="s">
        <v>196</v>
      </c>
      <c r="B48" s="76" t="s">
        <v>311</v>
      </c>
      <c r="C48" s="14">
        <f t="shared" si="2"/>
        <v>5956</v>
      </c>
      <c r="D48" s="15">
        <f>'Райбюд. Табл. № 5'!C36</f>
        <v>5956</v>
      </c>
      <c r="E48" s="15">
        <f>'Свод с.п.'!C38</f>
        <v>0</v>
      </c>
      <c r="F48" s="14">
        <f t="shared" si="0"/>
        <v>6011</v>
      </c>
      <c r="G48" s="15">
        <f>'Райбюд. Табл. № 5'!D36</f>
        <v>6011</v>
      </c>
      <c r="H48" s="15">
        <f>'Свод с.п.'!D38</f>
        <v>0</v>
      </c>
      <c r="I48" s="14">
        <f t="shared" si="1"/>
        <v>6065</v>
      </c>
      <c r="J48" s="15">
        <f>'Райбюд. Табл. № 5'!E36</f>
        <v>6065</v>
      </c>
      <c r="K48" s="15">
        <f>'Свод с.п.'!E38</f>
        <v>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</row>
    <row r="49" spans="1:86" ht="51">
      <c r="A49" s="127" t="s">
        <v>347</v>
      </c>
      <c r="B49" s="76" t="s">
        <v>293</v>
      </c>
      <c r="C49" s="14">
        <f t="shared" si="2"/>
        <v>1350</v>
      </c>
      <c r="D49" s="15">
        <f>D50</f>
        <v>1350</v>
      </c>
      <c r="E49" s="15">
        <f>E50</f>
        <v>0</v>
      </c>
      <c r="F49" s="14">
        <f t="shared" si="0"/>
        <v>1400</v>
      </c>
      <c r="G49" s="15">
        <f>G50</f>
        <v>1400</v>
      </c>
      <c r="H49" s="15">
        <f>H50</f>
        <v>0</v>
      </c>
      <c r="I49" s="14">
        <f t="shared" si="1"/>
        <v>1450</v>
      </c>
      <c r="J49" s="15">
        <f>J50</f>
        <v>1450</v>
      </c>
      <c r="K49" s="15">
        <f>K50</f>
        <v>0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</row>
    <row r="50" spans="1:86" ht="51">
      <c r="A50" s="127" t="s">
        <v>187</v>
      </c>
      <c r="B50" s="76" t="s">
        <v>294</v>
      </c>
      <c r="C50" s="14">
        <f t="shared" si="2"/>
        <v>1350</v>
      </c>
      <c r="D50" s="15">
        <f>'Райбюд. Табл. № 5'!C38</f>
        <v>1350</v>
      </c>
      <c r="E50" s="15">
        <v>0</v>
      </c>
      <c r="F50" s="14">
        <f t="shared" si="0"/>
        <v>1400</v>
      </c>
      <c r="G50" s="15">
        <f>'Райбюд. Табл. № 5'!D38</f>
        <v>1400</v>
      </c>
      <c r="H50" s="15">
        <v>0</v>
      </c>
      <c r="I50" s="14">
        <f t="shared" si="1"/>
        <v>1450</v>
      </c>
      <c r="J50" s="15">
        <f>'Райбюд. Табл. № 5'!E38</f>
        <v>1450</v>
      </c>
      <c r="K50" s="15">
        <v>0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</row>
    <row r="51" spans="1:86" ht="51">
      <c r="A51" s="132" t="s">
        <v>312</v>
      </c>
      <c r="B51" s="82" t="s">
        <v>98</v>
      </c>
      <c r="C51" s="14">
        <f t="shared" si="2"/>
        <v>673.5</v>
      </c>
      <c r="D51" s="15">
        <f>D52+D53</f>
        <v>530.3</v>
      </c>
      <c r="E51" s="15">
        <f>E52+E53</f>
        <v>143.2</v>
      </c>
      <c r="F51" s="14">
        <f t="shared" si="0"/>
        <v>721.2</v>
      </c>
      <c r="G51" s="15">
        <f>G52+G53</f>
        <v>580</v>
      </c>
      <c r="H51" s="15">
        <f>H52+H53</f>
        <v>141.2</v>
      </c>
      <c r="I51" s="14">
        <f t="shared" si="1"/>
        <v>807.2</v>
      </c>
      <c r="J51" s="15">
        <f>J52+J53</f>
        <v>630</v>
      </c>
      <c r="K51" s="15">
        <f>K52+K53</f>
        <v>177.2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</row>
    <row r="52" spans="1:86" ht="38.25">
      <c r="A52" s="127" t="s">
        <v>348</v>
      </c>
      <c r="B52" s="82" t="s">
        <v>295</v>
      </c>
      <c r="C52" s="14">
        <f t="shared" si="2"/>
        <v>530.3</v>
      </c>
      <c r="D52" s="15">
        <f>'Райбюд. Табл. № 5'!C40</f>
        <v>530.3</v>
      </c>
      <c r="E52" s="15">
        <v>0</v>
      </c>
      <c r="F52" s="14">
        <f t="shared" si="0"/>
        <v>580</v>
      </c>
      <c r="G52" s="15">
        <f>'Райбюд. Табл. № 5'!D40</f>
        <v>580</v>
      </c>
      <c r="H52" s="15">
        <v>0</v>
      </c>
      <c r="I52" s="14">
        <f t="shared" si="1"/>
        <v>630</v>
      </c>
      <c r="J52" s="15">
        <f>'Райбюд. Табл. № 5'!E40</f>
        <v>630</v>
      </c>
      <c r="K52" s="15">
        <v>0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</row>
    <row r="53" spans="1:86" ht="38.25">
      <c r="A53" s="132" t="s">
        <v>326</v>
      </c>
      <c r="B53" s="82" t="s">
        <v>99</v>
      </c>
      <c r="C53" s="14">
        <f t="shared" si="2"/>
        <v>143.2</v>
      </c>
      <c r="D53" s="15">
        <v>0</v>
      </c>
      <c r="E53" s="15">
        <f>'Свод с.п.'!C40</f>
        <v>143.2</v>
      </c>
      <c r="F53" s="14">
        <f t="shared" si="0"/>
        <v>141.2</v>
      </c>
      <c r="G53" s="15">
        <v>0</v>
      </c>
      <c r="H53" s="15">
        <f>'Свод с.п.'!D40</f>
        <v>141.2</v>
      </c>
      <c r="I53" s="14">
        <f t="shared" si="1"/>
        <v>177.2</v>
      </c>
      <c r="J53" s="15">
        <v>0</v>
      </c>
      <c r="K53" s="15">
        <f>'Свод с.п.'!E40</f>
        <v>177.2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</row>
    <row r="54" spans="1:86" ht="15.75" hidden="1">
      <c r="A54" s="124" t="s">
        <v>155</v>
      </c>
      <c r="B54" s="82" t="s">
        <v>156</v>
      </c>
      <c r="C54" s="14">
        <f t="shared" si="2"/>
        <v>0</v>
      </c>
      <c r="D54" s="15">
        <f>D55</f>
        <v>0</v>
      </c>
      <c r="E54" s="15">
        <f>E55</f>
        <v>0</v>
      </c>
      <c r="F54" s="14">
        <f t="shared" si="0"/>
        <v>0</v>
      </c>
      <c r="G54" s="15">
        <f>G55</f>
        <v>0</v>
      </c>
      <c r="H54" s="15">
        <f>H55</f>
        <v>0</v>
      </c>
      <c r="I54" s="14">
        <f t="shared" si="1"/>
        <v>0</v>
      </c>
      <c r="J54" s="15">
        <f>J55</f>
        <v>0</v>
      </c>
      <c r="K54" s="15">
        <f>K55</f>
        <v>0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</row>
    <row r="55" spans="1:86" ht="25.5" hidden="1">
      <c r="A55" s="124" t="s">
        <v>157</v>
      </c>
      <c r="B55" s="82" t="s">
        <v>158</v>
      </c>
      <c r="C55" s="14">
        <f t="shared" si="2"/>
        <v>0</v>
      </c>
      <c r="D55" s="15">
        <f>D56</f>
        <v>0</v>
      </c>
      <c r="E55" s="15">
        <f>E56</f>
        <v>0</v>
      </c>
      <c r="F55" s="14">
        <f t="shared" si="0"/>
        <v>0</v>
      </c>
      <c r="G55" s="15">
        <f>G56</f>
        <v>0</v>
      </c>
      <c r="H55" s="15">
        <f>H56</f>
        <v>0</v>
      </c>
      <c r="I55" s="14">
        <f t="shared" si="1"/>
        <v>0</v>
      </c>
      <c r="J55" s="15">
        <f>J56</f>
        <v>0</v>
      </c>
      <c r="K55" s="15">
        <f>K56</f>
        <v>0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</row>
    <row r="56" spans="1:86" ht="38.25" hidden="1">
      <c r="A56" s="124" t="s">
        <v>309</v>
      </c>
      <c r="B56" s="82" t="s">
        <v>296</v>
      </c>
      <c r="C56" s="14">
        <f t="shared" si="2"/>
        <v>0</v>
      </c>
      <c r="D56" s="15">
        <f>'Райбюд. Табл. № 5'!C43</f>
        <v>0</v>
      </c>
      <c r="E56" s="15">
        <v>0</v>
      </c>
      <c r="F56" s="14">
        <f t="shared" si="0"/>
        <v>0</v>
      </c>
      <c r="G56" s="15">
        <f>'Райбюд. Табл. № 5'!D43</f>
        <v>0</v>
      </c>
      <c r="H56" s="15">
        <v>0</v>
      </c>
      <c r="I56" s="14">
        <f t="shared" si="1"/>
        <v>0</v>
      </c>
      <c r="J56" s="15">
        <f>'Райбюд. Табл. № 5'!E43</f>
        <v>0</v>
      </c>
      <c r="K56" s="15">
        <v>0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</row>
    <row r="57" spans="1:86" ht="15.75">
      <c r="A57" s="126" t="s">
        <v>159</v>
      </c>
      <c r="B57" s="97" t="s">
        <v>160</v>
      </c>
      <c r="C57" s="14">
        <f t="shared" si="2"/>
        <v>720</v>
      </c>
      <c r="D57" s="14">
        <f>D58</f>
        <v>720</v>
      </c>
      <c r="E57" s="14">
        <f>E58</f>
        <v>0</v>
      </c>
      <c r="F57" s="14">
        <f t="shared" si="0"/>
        <v>750</v>
      </c>
      <c r="G57" s="14">
        <f>G58</f>
        <v>750</v>
      </c>
      <c r="H57" s="14">
        <f>H58</f>
        <v>0</v>
      </c>
      <c r="I57" s="14">
        <f t="shared" si="1"/>
        <v>780</v>
      </c>
      <c r="J57" s="14">
        <f>J58</f>
        <v>780</v>
      </c>
      <c r="K57" s="14">
        <f>K58</f>
        <v>0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</row>
    <row r="58" spans="1:86" ht="15.75">
      <c r="A58" s="127" t="s">
        <v>161</v>
      </c>
      <c r="B58" s="75" t="s">
        <v>162</v>
      </c>
      <c r="C58" s="14">
        <f t="shared" si="2"/>
        <v>720</v>
      </c>
      <c r="D58" s="15">
        <f>D59+D60+D61+D62</f>
        <v>720</v>
      </c>
      <c r="E58" s="15">
        <f>E59+E60+E61+E62</f>
        <v>0</v>
      </c>
      <c r="F58" s="15">
        <f>F59+F60+F61+F62</f>
        <v>750</v>
      </c>
      <c r="G58" s="15">
        <f>G59+G60+G61+G62</f>
        <v>750</v>
      </c>
      <c r="H58" s="15">
        <v>0</v>
      </c>
      <c r="I58" s="15">
        <f>I59+I60+I61+I62</f>
        <v>780</v>
      </c>
      <c r="J58" s="15">
        <f>J59+J60+J61+J62</f>
        <v>780</v>
      </c>
      <c r="K58" s="15">
        <v>0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</row>
    <row r="59" spans="1:86" ht="25.5">
      <c r="A59" s="127" t="s">
        <v>334</v>
      </c>
      <c r="B59" s="75" t="s">
        <v>335</v>
      </c>
      <c r="C59" s="14">
        <f t="shared" si="2"/>
        <v>250</v>
      </c>
      <c r="D59" s="15">
        <f>'Райбюд. Табл. № 5'!C46</f>
        <v>250</v>
      </c>
      <c r="E59" s="15">
        <v>0</v>
      </c>
      <c r="F59" s="14">
        <f t="shared" si="0"/>
        <v>260</v>
      </c>
      <c r="G59" s="15">
        <f>'Райбюд. Табл. № 5'!D46</f>
        <v>260</v>
      </c>
      <c r="H59" s="15">
        <v>0</v>
      </c>
      <c r="I59" s="14">
        <f t="shared" si="1"/>
        <v>270</v>
      </c>
      <c r="J59" s="15">
        <f>'Райбюд. Табл. № 5'!E46</f>
        <v>270</v>
      </c>
      <c r="K59" s="15">
        <v>0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</row>
    <row r="60" spans="1:86" ht="25.5">
      <c r="A60" s="127" t="s">
        <v>336</v>
      </c>
      <c r="B60" s="75" t="s">
        <v>337</v>
      </c>
      <c r="C60" s="14">
        <f t="shared" si="2"/>
        <v>80</v>
      </c>
      <c r="D60" s="15">
        <f>'Райбюд. Табл. № 5'!C47</f>
        <v>80</v>
      </c>
      <c r="E60" s="15">
        <v>0</v>
      </c>
      <c r="F60" s="14">
        <f t="shared" si="0"/>
        <v>90</v>
      </c>
      <c r="G60" s="15">
        <f>'Райбюд. Табл. № 5'!D47</f>
        <v>90</v>
      </c>
      <c r="H60" s="15">
        <v>0</v>
      </c>
      <c r="I60" s="14">
        <f t="shared" si="1"/>
        <v>100</v>
      </c>
      <c r="J60" s="15">
        <f>'Райбюд. Табл. № 5'!E47</f>
        <v>100</v>
      </c>
      <c r="K60" s="15">
        <v>0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</row>
    <row r="61" spans="1:86" ht="15.75">
      <c r="A61" s="127" t="s">
        <v>338</v>
      </c>
      <c r="B61" s="75" t="s">
        <v>339</v>
      </c>
      <c r="C61" s="14">
        <f t="shared" si="2"/>
        <v>2</v>
      </c>
      <c r="D61" s="15">
        <f>'Райбюд. Табл. № 5'!C48</f>
        <v>2</v>
      </c>
      <c r="E61" s="15">
        <v>0</v>
      </c>
      <c r="F61" s="14">
        <f t="shared" si="0"/>
        <v>3</v>
      </c>
      <c r="G61" s="15">
        <f>'Райбюд. Табл. № 5'!D48</f>
        <v>3</v>
      </c>
      <c r="H61" s="15">
        <v>0</v>
      </c>
      <c r="I61" s="14">
        <f t="shared" si="1"/>
        <v>4</v>
      </c>
      <c r="J61" s="15">
        <f>'Райбюд. Табл. № 5'!E48</f>
        <v>4</v>
      </c>
      <c r="K61" s="15">
        <v>0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</row>
    <row r="62" spans="1:86" ht="15.75">
      <c r="A62" s="127" t="s">
        <v>340</v>
      </c>
      <c r="B62" s="75" t="s">
        <v>341</v>
      </c>
      <c r="C62" s="14">
        <f t="shared" si="2"/>
        <v>388</v>
      </c>
      <c r="D62" s="15">
        <f>'Райбюд. Табл. № 5'!C49</f>
        <v>388</v>
      </c>
      <c r="E62" s="15">
        <v>0</v>
      </c>
      <c r="F62" s="14">
        <f t="shared" si="0"/>
        <v>397</v>
      </c>
      <c r="G62" s="15">
        <f>'Райбюд. Табл. № 5'!D49</f>
        <v>397</v>
      </c>
      <c r="H62" s="15">
        <v>0</v>
      </c>
      <c r="I62" s="14">
        <f t="shared" si="1"/>
        <v>406</v>
      </c>
      <c r="J62" s="15">
        <f>'Райбюд. Табл. № 5'!E49</f>
        <v>406</v>
      </c>
      <c r="K62" s="15">
        <v>0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</row>
    <row r="63" spans="1:86" ht="25.5">
      <c r="A63" s="122" t="s">
        <v>131</v>
      </c>
      <c r="B63" s="97" t="s">
        <v>105</v>
      </c>
      <c r="C63" s="14">
        <f t="shared" si="2"/>
        <v>82.5</v>
      </c>
      <c r="D63" s="14">
        <f>D65+D66</f>
        <v>0</v>
      </c>
      <c r="E63" s="14">
        <f>E65+E66</f>
        <v>82.5</v>
      </c>
      <c r="F63" s="14">
        <f t="shared" si="0"/>
        <v>82.5</v>
      </c>
      <c r="G63" s="14">
        <f>G65+G66</f>
        <v>0</v>
      </c>
      <c r="H63" s="14">
        <f>H65+H66</f>
        <v>82.5</v>
      </c>
      <c r="I63" s="14">
        <f t="shared" si="1"/>
        <v>182.5</v>
      </c>
      <c r="J63" s="14">
        <f>J65+J66</f>
        <v>0</v>
      </c>
      <c r="K63" s="14">
        <f>K65+K66</f>
        <v>182.5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</row>
    <row r="64" spans="1:86" ht="25.5" hidden="1">
      <c r="A64" s="129" t="s">
        <v>184</v>
      </c>
      <c r="B64" s="118" t="s">
        <v>183</v>
      </c>
      <c r="C64" s="14">
        <f t="shared" si="2"/>
        <v>0</v>
      </c>
      <c r="D64" s="15">
        <v>0</v>
      </c>
      <c r="E64" s="15">
        <v>0</v>
      </c>
      <c r="F64" s="14">
        <v>0</v>
      </c>
      <c r="G64" s="15">
        <v>0</v>
      </c>
      <c r="H64" s="15">
        <v>0</v>
      </c>
      <c r="I64" s="14">
        <v>0</v>
      </c>
      <c r="J64" s="15">
        <v>0</v>
      </c>
      <c r="K64" s="15">
        <v>0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</row>
    <row r="65" spans="1:86" ht="25.5">
      <c r="A65" s="127" t="s">
        <v>315</v>
      </c>
      <c r="B65" s="76" t="s">
        <v>318</v>
      </c>
      <c r="C65" s="14">
        <f t="shared" si="2"/>
        <v>2.9</v>
      </c>
      <c r="D65" s="15">
        <v>0</v>
      </c>
      <c r="E65" s="15">
        <f>'Свод с.п.'!C42</f>
        <v>2.9</v>
      </c>
      <c r="F65" s="14">
        <f t="shared" si="0"/>
        <v>2.9</v>
      </c>
      <c r="G65" s="15">
        <v>0</v>
      </c>
      <c r="H65" s="15">
        <f>'Свод с.п.'!D42</f>
        <v>2.9</v>
      </c>
      <c r="I65" s="14">
        <f t="shared" si="1"/>
        <v>2.9</v>
      </c>
      <c r="J65" s="15">
        <v>0</v>
      </c>
      <c r="K65" s="15">
        <f>'Свод с.п.'!E42</f>
        <v>2.9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</row>
    <row r="66" spans="1:86" ht="15.75">
      <c r="A66" s="133" t="s">
        <v>317</v>
      </c>
      <c r="B66" s="82" t="s">
        <v>319</v>
      </c>
      <c r="C66" s="14">
        <f t="shared" si="2"/>
        <v>79.6</v>
      </c>
      <c r="D66" s="15">
        <v>0</v>
      </c>
      <c r="E66" s="15">
        <f>'Свод с.п.'!C43</f>
        <v>79.6</v>
      </c>
      <c r="F66" s="14">
        <f t="shared" si="0"/>
        <v>79.6</v>
      </c>
      <c r="G66" s="15">
        <v>0</v>
      </c>
      <c r="H66" s="15">
        <f>'Свод с.п.'!D43</f>
        <v>79.6</v>
      </c>
      <c r="I66" s="14">
        <f t="shared" si="1"/>
        <v>179.6</v>
      </c>
      <c r="J66" s="15">
        <v>0</v>
      </c>
      <c r="K66" s="15">
        <f>'Свод с.п.'!E43</f>
        <v>179.6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</row>
    <row r="67" spans="1:86" ht="15.75">
      <c r="A67" s="126" t="s">
        <v>163</v>
      </c>
      <c r="B67" s="97" t="s">
        <v>164</v>
      </c>
      <c r="C67" s="14">
        <f t="shared" si="2"/>
        <v>487</v>
      </c>
      <c r="D67" s="14">
        <f>D68+D71</f>
        <v>487</v>
      </c>
      <c r="E67" s="14">
        <f>E68+E71</f>
        <v>0</v>
      </c>
      <c r="F67" s="14">
        <f t="shared" si="0"/>
        <v>287</v>
      </c>
      <c r="G67" s="14">
        <f>G68+G71</f>
        <v>287</v>
      </c>
      <c r="H67" s="14">
        <f>H68+H71</f>
        <v>0</v>
      </c>
      <c r="I67" s="14">
        <f t="shared" si="1"/>
        <v>296</v>
      </c>
      <c r="J67" s="14">
        <f>J68+J71</f>
        <v>296</v>
      </c>
      <c r="K67" s="14">
        <f>K68+K71</f>
        <v>0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</row>
    <row r="68" spans="1:86" ht="42" customHeight="1">
      <c r="A68" s="124" t="s">
        <v>313</v>
      </c>
      <c r="B68" s="82" t="s">
        <v>165</v>
      </c>
      <c r="C68" s="14">
        <f t="shared" si="2"/>
        <v>207</v>
      </c>
      <c r="D68" s="15">
        <f>D69</f>
        <v>207</v>
      </c>
      <c r="E68" s="15">
        <f>E70</f>
        <v>0</v>
      </c>
      <c r="F68" s="14">
        <f t="shared" si="0"/>
        <v>0</v>
      </c>
      <c r="G68" s="15">
        <f>G69</f>
        <v>0</v>
      </c>
      <c r="H68" s="15">
        <f>H70</f>
        <v>0</v>
      </c>
      <c r="I68" s="14">
        <f t="shared" si="1"/>
        <v>0</v>
      </c>
      <c r="J68" s="15">
        <f>J69</f>
        <v>0</v>
      </c>
      <c r="K68" s="15">
        <f>K70</f>
        <v>0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</row>
    <row r="69" spans="1:86" ht="51">
      <c r="A69" s="131" t="s">
        <v>188</v>
      </c>
      <c r="B69" s="82" t="s">
        <v>185</v>
      </c>
      <c r="C69" s="14">
        <f t="shared" si="2"/>
        <v>207</v>
      </c>
      <c r="D69" s="15">
        <f>'Райбюд. Табл. № 5'!C52</f>
        <v>207</v>
      </c>
      <c r="E69" s="15">
        <v>0</v>
      </c>
      <c r="F69" s="14">
        <f t="shared" si="0"/>
        <v>0</v>
      </c>
      <c r="G69" s="15">
        <f>'Райбюд. Табл. № 5'!D52</f>
        <v>0</v>
      </c>
      <c r="H69" s="15">
        <v>0</v>
      </c>
      <c r="I69" s="14">
        <f t="shared" si="1"/>
        <v>0</v>
      </c>
      <c r="J69" s="15">
        <f>'Райбюд. Табл. № 5'!E52</f>
        <v>0</v>
      </c>
      <c r="K69" s="15">
        <v>0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</row>
    <row r="70" spans="1:86" ht="48" hidden="1">
      <c r="A70" s="130" t="s">
        <v>354</v>
      </c>
      <c r="B70" s="99" t="s">
        <v>178</v>
      </c>
      <c r="C70" s="14">
        <f t="shared" si="2"/>
        <v>0</v>
      </c>
      <c r="D70" s="15">
        <v>0</v>
      </c>
      <c r="E70" s="15">
        <f>'Свод с.п.'!C45</f>
        <v>0</v>
      </c>
      <c r="F70" s="14">
        <f t="shared" si="0"/>
        <v>0</v>
      </c>
      <c r="G70" s="15">
        <v>0</v>
      </c>
      <c r="H70" s="15">
        <f>'Свод с.п.'!D45</f>
        <v>0</v>
      </c>
      <c r="I70" s="14">
        <f t="shared" si="1"/>
        <v>0</v>
      </c>
      <c r="J70" s="15">
        <v>0</v>
      </c>
      <c r="K70" s="15">
        <f>'Свод с.п.'!E45</f>
        <v>0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</row>
    <row r="71" spans="1:86" ht="38.25">
      <c r="A71" s="124" t="s">
        <v>186</v>
      </c>
      <c r="B71" s="82" t="s">
        <v>166</v>
      </c>
      <c r="C71" s="14">
        <f t="shared" si="2"/>
        <v>280</v>
      </c>
      <c r="D71" s="15">
        <f>SUM(D72)</f>
        <v>280</v>
      </c>
      <c r="E71" s="15">
        <f>SUM(E72)</f>
        <v>0</v>
      </c>
      <c r="F71" s="14">
        <f t="shared" si="0"/>
        <v>287</v>
      </c>
      <c r="G71" s="15">
        <f>SUM(G72)</f>
        <v>287</v>
      </c>
      <c r="H71" s="15">
        <f>SUM(H72)</f>
        <v>0</v>
      </c>
      <c r="I71" s="14">
        <f t="shared" si="1"/>
        <v>296</v>
      </c>
      <c r="J71" s="15">
        <f>SUM(J72)</f>
        <v>296</v>
      </c>
      <c r="K71" s="15">
        <f>SUM(K72)</f>
        <v>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</row>
    <row r="72" spans="1:86" ht="25.5">
      <c r="A72" s="124" t="s">
        <v>168</v>
      </c>
      <c r="B72" s="78" t="s">
        <v>292</v>
      </c>
      <c r="C72" s="14">
        <f t="shared" si="2"/>
        <v>280</v>
      </c>
      <c r="D72" s="15">
        <f>'Райбюд. Табл. № 5'!C54</f>
        <v>280</v>
      </c>
      <c r="E72" s="15">
        <v>0</v>
      </c>
      <c r="F72" s="14">
        <f t="shared" si="0"/>
        <v>287</v>
      </c>
      <c r="G72" s="15">
        <f>'Райбюд. Табл. № 5'!D54</f>
        <v>287</v>
      </c>
      <c r="H72" s="15">
        <v>0</v>
      </c>
      <c r="I72" s="14">
        <f t="shared" si="1"/>
        <v>296</v>
      </c>
      <c r="J72" s="15">
        <f>'Райбюд. Табл. № 5'!E54</f>
        <v>296</v>
      </c>
      <c r="K72" s="15">
        <v>0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</row>
    <row r="73" spans="1:86" ht="15.75">
      <c r="A73" s="126" t="s">
        <v>100</v>
      </c>
      <c r="B73" s="97" t="s">
        <v>101</v>
      </c>
      <c r="C73" s="14">
        <f t="shared" si="2"/>
        <v>713.5</v>
      </c>
      <c r="D73" s="14">
        <f>D74+D76+D79+D84</f>
        <v>707.5</v>
      </c>
      <c r="E73" s="14">
        <f>E74+E76+E84+E79</f>
        <v>6</v>
      </c>
      <c r="F73" s="14">
        <f>F74+F76+F79+F84</f>
        <v>768.4</v>
      </c>
      <c r="G73" s="14">
        <f>G74+G76+G79+G84</f>
        <v>762.4</v>
      </c>
      <c r="H73" s="14">
        <f>H74+H76+H84+H79</f>
        <v>6</v>
      </c>
      <c r="I73" s="14">
        <f>I74+I76+I79+I84</f>
        <v>823.3</v>
      </c>
      <c r="J73" s="14">
        <f>J74+J76+J79+J84</f>
        <v>817.3</v>
      </c>
      <c r="K73" s="14">
        <f>K74+K76+K84+K79</f>
        <v>6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</row>
    <row r="74" spans="1:86" ht="15.75">
      <c r="A74" s="122" t="s">
        <v>169</v>
      </c>
      <c r="B74" s="77" t="s">
        <v>170</v>
      </c>
      <c r="C74" s="14">
        <f t="shared" si="2"/>
        <v>10</v>
      </c>
      <c r="D74" s="15">
        <f>D75</f>
        <v>10</v>
      </c>
      <c r="E74" s="15">
        <f>E75</f>
        <v>0</v>
      </c>
      <c r="F74" s="14">
        <f t="shared" si="0"/>
        <v>10</v>
      </c>
      <c r="G74" s="15">
        <f>G75</f>
        <v>10</v>
      </c>
      <c r="H74" s="15">
        <f>H75</f>
        <v>0</v>
      </c>
      <c r="I74" s="14">
        <f t="shared" si="1"/>
        <v>10</v>
      </c>
      <c r="J74" s="15">
        <f>J75</f>
        <v>10</v>
      </c>
      <c r="K74" s="15">
        <f>K75</f>
        <v>0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</row>
    <row r="75" spans="1:86" ht="38.25">
      <c r="A75" s="127" t="s">
        <v>171</v>
      </c>
      <c r="B75" s="75" t="s">
        <v>297</v>
      </c>
      <c r="C75" s="14">
        <f aca="true" t="shared" si="5" ref="C75:C134">SUM(D75:E75)</f>
        <v>10</v>
      </c>
      <c r="D75" s="15">
        <f>'Райбюд. Табл. № 5'!C57</f>
        <v>10</v>
      </c>
      <c r="E75" s="15">
        <v>0</v>
      </c>
      <c r="F75" s="14">
        <f aca="true" t="shared" si="6" ref="F75:F106">SUM(G75:H75)</f>
        <v>10</v>
      </c>
      <c r="G75" s="15">
        <f>'Райбюд. Табл. № 5'!D57</f>
        <v>10</v>
      </c>
      <c r="H75" s="15">
        <v>0</v>
      </c>
      <c r="I75" s="14">
        <f aca="true" t="shared" si="7" ref="I75:I134">SUM(J75:K75)</f>
        <v>10</v>
      </c>
      <c r="J75" s="15">
        <f>'Райбюд. Табл. № 5'!E57</f>
        <v>10</v>
      </c>
      <c r="K75" s="15">
        <v>0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</row>
    <row r="76" spans="1:86" ht="51">
      <c r="A76" s="122" t="s">
        <v>180</v>
      </c>
      <c r="B76" s="77" t="s">
        <v>181</v>
      </c>
      <c r="C76" s="14">
        <f t="shared" si="5"/>
        <v>240</v>
      </c>
      <c r="D76" s="15">
        <f>D77+D78</f>
        <v>240</v>
      </c>
      <c r="E76" s="15">
        <f>E78+E77</f>
        <v>0</v>
      </c>
      <c r="F76" s="14">
        <f t="shared" si="6"/>
        <v>260</v>
      </c>
      <c r="G76" s="15">
        <f>G77+G78</f>
        <v>260</v>
      </c>
      <c r="H76" s="15">
        <f>H78+H77</f>
        <v>0</v>
      </c>
      <c r="I76" s="14">
        <f t="shared" si="7"/>
        <v>280</v>
      </c>
      <c r="J76" s="15">
        <f>J77+J78</f>
        <v>280</v>
      </c>
      <c r="K76" s="15">
        <f>K78+K77</f>
        <v>0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</row>
    <row r="77" spans="1:86" ht="15.75">
      <c r="A77" s="127" t="s">
        <v>189</v>
      </c>
      <c r="B77" s="75" t="s">
        <v>298</v>
      </c>
      <c r="C77" s="14">
        <f t="shared" si="5"/>
        <v>70</v>
      </c>
      <c r="D77" s="15">
        <f>'Райбюд. Табл. № 5'!C59</f>
        <v>70</v>
      </c>
      <c r="E77" s="15">
        <v>0</v>
      </c>
      <c r="F77" s="14">
        <f t="shared" si="6"/>
        <v>80</v>
      </c>
      <c r="G77" s="15">
        <f>'Райбюд. Табл. № 5'!D59</f>
        <v>80</v>
      </c>
      <c r="H77" s="15">
        <v>0</v>
      </c>
      <c r="I77" s="14">
        <f t="shared" si="7"/>
        <v>90</v>
      </c>
      <c r="J77" s="15">
        <f>'Райбюд. Табл. № 5'!E59</f>
        <v>90</v>
      </c>
      <c r="K77" s="15">
        <v>0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</row>
    <row r="78" spans="1:86" ht="15.75">
      <c r="A78" s="127" t="s">
        <v>190</v>
      </c>
      <c r="B78" s="75" t="s">
        <v>342</v>
      </c>
      <c r="C78" s="14">
        <f t="shared" si="5"/>
        <v>170</v>
      </c>
      <c r="D78" s="15">
        <f>'Райбюд. Табл. № 5'!C60</f>
        <v>170</v>
      </c>
      <c r="E78" s="15">
        <v>0</v>
      </c>
      <c r="F78" s="14">
        <f t="shared" si="6"/>
        <v>180</v>
      </c>
      <c r="G78" s="15">
        <f>'Райбюд. Табл. № 5'!D60</f>
        <v>180</v>
      </c>
      <c r="H78" s="15">
        <v>0</v>
      </c>
      <c r="I78" s="14">
        <f t="shared" si="7"/>
        <v>190</v>
      </c>
      <c r="J78" s="15">
        <f>'Райбюд. Табл. № 5'!E60</f>
        <v>190</v>
      </c>
      <c r="K78" s="15">
        <v>0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</row>
    <row r="79" spans="1:86" ht="36">
      <c r="A79" s="134" t="s">
        <v>67</v>
      </c>
      <c r="B79" s="114" t="s">
        <v>385</v>
      </c>
      <c r="C79" s="14">
        <f>SUM(C80:C83)</f>
        <v>36</v>
      </c>
      <c r="D79" s="14">
        <f>SUM(D80:D83)</f>
        <v>30</v>
      </c>
      <c r="E79" s="14">
        <f aca="true" t="shared" si="8" ref="E79:K79">E80+E83</f>
        <v>6</v>
      </c>
      <c r="F79" s="14">
        <f>SUM(F80:F83)</f>
        <v>38</v>
      </c>
      <c r="G79" s="14">
        <f>SUM(G80:G83)</f>
        <v>32</v>
      </c>
      <c r="H79" s="14">
        <f t="shared" si="8"/>
        <v>6</v>
      </c>
      <c r="I79" s="14">
        <f>SUM(I80:I83)</f>
        <v>40</v>
      </c>
      <c r="J79" s="14">
        <f>SUM(J80:J83)</f>
        <v>34</v>
      </c>
      <c r="K79" s="14">
        <f t="shared" si="8"/>
        <v>6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</row>
    <row r="80" spans="1:86" ht="36.75">
      <c r="A80" s="102" t="s">
        <v>67</v>
      </c>
      <c r="B80" s="148" t="s">
        <v>43</v>
      </c>
      <c r="C80" s="14">
        <f t="shared" si="5"/>
        <v>8</v>
      </c>
      <c r="D80" s="15">
        <f>'Райбюд. Табл. № 5'!C62</f>
        <v>8</v>
      </c>
      <c r="E80" s="15">
        <v>0</v>
      </c>
      <c r="F80" s="14">
        <f t="shared" si="6"/>
        <v>8</v>
      </c>
      <c r="G80" s="15">
        <f>'Райбюд. Табл. № 5'!D62</f>
        <v>8</v>
      </c>
      <c r="H80" s="15">
        <v>0</v>
      </c>
      <c r="I80" s="14">
        <f>SUM(J80:K80)</f>
        <v>8</v>
      </c>
      <c r="J80" s="15">
        <f>'Райбюд. Табл. № 5'!E62</f>
        <v>8</v>
      </c>
      <c r="K80" s="15">
        <v>0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</row>
    <row r="81" spans="1:86" ht="36.75">
      <c r="A81" s="102" t="s">
        <v>67</v>
      </c>
      <c r="B81" s="148" t="s">
        <v>414</v>
      </c>
      <c r="C81" s="14">
        <f t="shared" si="5"/>
        <v>20</v>
      </c>
      <c r="D81" s="15">
        <f>'Райбюд. Табл. № 5'!C63</f>
        <v>20</v>
      </c>
      <c r="E81" s="15">
        <v>0</v>
      </c>
      <c r="F81" s="14">
        <f t="shared" si="6"/>
        <v>22</v>
      </c>
      <c r="G81" s="15">
        <f>'Райбюд. Табл. № 5'!D63</f>
        <v>22</v>
      </c>
      <c r="H81" s="15"/>
      <c r="I81" s="14">
        <f>SUM(J81:K81)</f>
        <v>24</v>
      </c>
      <c r="J81" s="15">
        <f>'Райбюд. Табл. № 5'!E63</f>
        <v>24</v>
      </c>
      <c r="K81" s="15">
        <v>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</row>
    <row r="82" spans="1:86" ht="36.75">
      <c r="A82" s="102" t="s">
        <v>67</v>
      </c>
      <c r="B82" s="148" t="s">
        <v>44</v>
      </c>
      <c r="C82" s="14">
        <f t="shared" si="5"/>
        <v>2</v>
      </c>
      <c r="D82" s="15">
        <f>'Райбюд. Табл. № 5'!C64</f>
        <v>2</v>
      </c>
      <c r="E82" s="15">
        <v>0</v>
      </c>
      <c r="F82" s="14">
        <f t="shared" si="6"/>
        <v>2</v>
      </c>
      <c r="G82" s="15">
        <f>'Райбюд. Табл. № 5'!D64</f>
        <v>2</v>
      </c>
      <c r="H82" s="15"/>
      <c r="I82" s="14">
        <f>SUM(J82:K82)</f>
        <v>2</v>
      </c>
      <c r="J82" s="15">
        <f>'Райбюд. Табл. № 5'!E64</f>
        <v>2</v>
      </c>
      <c r="K82" s="15">
        <v>0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</row>
    <row r="83" spans="1:86" ht="25.5">
      <c r="A83" s="168" t="s">
        <v>49</v>
      </c>
      <c r="B83" s="150" t="s">
        <v>47</v>
      </c>
      <c r="C83" s="14">
        <f t="shared" si="5"/>
        <v>6</v>
      </c>
      <c r="D83" s="15">
        <v>0</v>
      </c>
      <c r="E83" s="15">
        <f>'Свод с.п.'!C47</f>
        <v>6</v>
      </c>
      <c r="F83" s="14">
        <f t="shared" si="6"/>
        <v>6</v>
      </c>
      <c r="G83" s="15">
        <v>0</v>
      </c>
      <c r="H83" s="15">
        <f>'Свод с.п.'!D47</f>
        <v>6</v>
      </c>
      <c r="I83" s="14">
        <f t="shared" si="7"/>
        <v>6</v>
      </c>
      <c r="J83" s="15">
        <v>0</v>
      </c>
      <c r="K83" s="15">
        <f>'Свод с.п.'!E47</f>
        <v>6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</row>
    <row r="84" spans="1:86" ht="25.5">
      <c r="A84" s="127" t="s">
        <v>102</v>
      </c>
      <c r="B84" s="77" t="s">
        <v>103</v>
      </c>
      <c r="C84" s="14">
        <f t="shared" si="5"/>
        <v>427.5</v>
      </c>
      <c r="D84" s="15">
        <f>SUM(D85:D89)</f>
        <v>427.5</v>
      </c>
      <c r="E84" s="15">
        <f>E86+E88+E89+E85</f>
        <v>0</v>
      </c>
      <c r="F84" s="14">
        <f t="shared" si="6"/>
        <v>460.4</v>
      </c>
      <c r="G84" s="15">
        <f>SUM(G85:G89)</f>
        <v>460.4</v>
      </c>
      <c r="H84" s="15">
        <f>H86+H88+H89+H85</f>
        <v>0</v>
      </c>
      <c r="I84" s="14">
        <f t="shared" si="7"/>
        <v>493.3</v>
      </c>
      <c r="J84" s="15">
        <f>SUM(J85:J89)</f>
        <v>493.3</v>
      </c>
      <c r="K84" s="15">
        <f>K86+K88+K89+K85</f>
        <v>0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</row>
    <row r="85" spans="1:86" ht="25.5">
      <c r="A85" s="127" t="s">
        <v>349</v>
      </c>
      <c r="B85" s="75" t="s">
        <v>299</v>
      </c>
      <c r="C85" s="14">
        <f t="shared" si="5"/>
        <v>360</v>
      </c>
      <c r="D85" s="15">
        <f>'Райбюд. Табл. № 5'!C66</f>
        <v>360</v>
      </c>
      <c r="E85" s="15">
        <v>0</v>
      </c>
      <c r="F85" s="14">
        <f t="shared" si="6"/>
        <v>380</v>
      </c>
      <c r="G85" s="15">
        <f>'Райбюд. Табл. № 5'!D66</f>
        <v>380</v>
      </c>
      <c r="H85" s="15">
        <v>0</v>
      </c>
      <c r="I85" s="14">
        <f t="shared" si="7"/>
        <v>400</v>
      </c>
      <c r="J85" s="15">
        <f>'Райбюд. Табл. № 5'!E66</f>
        <v>400</v>
      </c>
      <c r="K85" s="15">
        <v>0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</row>
    <row r="86" spans="1:86" ht="25.5">
      <c r="A86" s="127" t="s">
        <v>349</v>
      </c>
      <c r="B86" s="75" t="s">
        <v>300</v>
      </c>
      <c r="C86" s="14">
        <f t="shared" si="5"/>
        <v>12</v>
      </c>
      <c r="D86" s="15">
        <f>'Райбюд. Табл. № 5'!C67</f>
        <v>12</v>
      </c>
      <c r="E86" s="15">
        <v>0</v>
      </c>
      <c r="F86" s="14">
        <f t="shared" si="6"/>
        <v>14</v>
      </c>
      <c r="G86" s="15">
        <f>'Райбюд. Табл. № 5'!D67</f>
        <v>14</v>
      </c>
      <c r="H86" s="15">
        <v>0</v>
      </c>
      <c r="I86" s="14">
        <f t="shared" si="7"/>
        <v>16</v>
      </c>
      <c r="J86" s="15">
        <f>'Райбюд. Табл. № 5'!E67</f>
        <v>16</v>
      </c>
      <c r="K86" s="15">
        <v>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</row>
    <row r="87" spans="1:86" ht="24">
      <c r="A87" s="135" t="s">
        <v>349</v>
      </c>
      <c r="B87" s="75" t="s">
        <v>386</v>
      </c>
      <c r="C87" s="14">
        <f t="shared" si="5"/>
        <v>1</v>
      </c>
      <c r="D87" s="15">
        <f>'Райбюд. Табл. № 5'!C68</f>
        <v>1</v>
      </c>
      <c r="E87" s="15">
        <v>0</v>
      </c>
      <c r="F87" s="14">
        <f t="shared" si="6"/>
        <v>1</v>
      </c>
      <c r="G87" s="15">
        <f>'Райбюд. Табл. № 5'!D68</f>
        <v>1</v>
      </c>
      <c r="H87" s="15">
        <v>0</v>
      </c>
      <c r="I87" s="14">
        <f t="shared" si="7"/>
        <v>1</v>
      </c>
      <c r="J87" s="15">
        <f>'Райбюд. Табл. № 5'!E68</f>
        <v>1</v>
      </c>
      <c r="K87" s="15">
        <v>0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</row>
    <row r="88" spans="1:86" ht="25.5">
      <c r="A88" s="127" t="s">
        <v>349</v>
      </c>
      <c r="B88" s="75" t="s">
        <v>301</v>
      </c>
      <c r="C88" s="14">
        <f t="shared" si="5"/>
        <v>20</v>
      </c>
      <c r="D88" s="15">
        <f>'Райбюд. Табл. № 5'!C69</f>
        <v>20</v>
      </c>
      <c r="E88" s="15">
        <v>0</v>
      </c>
      <c r="F88" s="14">
        <f t="shared" si="6"/>
        <v>20</v>
      </c>
      <c r="G88" s="15">
        <f>'Райбюд. Табл. № 5'!D69</f>
        <v>20</v>
      </c>
      <c r="H88" s="15">
        <v>0</v>
      </c>
      <c r="I88" s="14">
        <f t="shared" si="7"/>
        <v>20</v>
      </c>
      <c r="J88" s="15">
        <f>'Райбюд. Табл. № 5'!E69</f>
        <v>20</v>
      </c>
      <c r="K88" s="15">
        <v>0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</row>
    <row r="89" spans="1:86" ht="25.5">
      <c r="A89" s="127" t="s">
        <v>349</v>
      </c>
      <c r="B89" s="75" t="s">
        <v>302</v>
      </c>
      <c r="C89" s="14">
        <f t="shared" si="5"/>
        <v>34.5</v>
      </c>
      <c r="D89" s="15">
        <f>'Райбюд. Табл. № 5'!C70</f>
        <v>34.5</v>
      </c>
      <c r="E89" s="15">
        <v>0</v>
      </c>
      <c r="F89" s="14">
        <f t="shared" si="6"/>
        <v>45.4</v>
      </c>
      <c r="G89" s="15">
        <f>'Райбюд. Табл. № 5'!D70</f>
        <v>45.4</v>
      </c>
      <c r="H89" s="15">
        <v>0</v>
      </c>
      <c r="I89" s="14">
        <f t="shared" si="7"/>
        <v>56.3</v>
      </c>
      <c r="J89" s="15">
        <f>'Райбюд. Табл. № 5'!E70</f>
        <v>56.3</v>
      </c>
      <c r="K89" s="15">
        <v>0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</row>
    <row r="90" spans="1:86" ht="15.75">
      <c r="A90" s="136" t="s">
        <v>274</v>
      </c>
      <c r="B90" s="79" t="s">
        <v>303</v>
      </c>
      <c r="C90" s="14">
        <f>C91</f>
        <v>162825.89999999997</v>
      </c>
      <c r="D90" s="8">
        <f>D91</f>
        <v>124206.19999999998</v>
      </c>
      <c r="E90" s="8">
        <f>E91+E126</f>
        <v>48995.7</v>
      </c>
      <c r="F90" s="14">
        <f t="shared" si="6"/>
        <v>158563.49999999997</v>
      </c>
      <c r="G90" s="8">
        <f>G91</f>
        <v>121096.09999999998</v>
      </c>
      <c r="H90" s="8">
        <f>H91</f>
        <v>37467.4</v>
      </c>
      <c r="I90" s="14">
        <f t="shared" si="7"/>
        <v>158904.3</v>
      </c>
      <c r="J90" s="8">
        <f>J91</f>
        <v>121506.89999999998</v>
      </c>
      <c r="K90" s="8">
        <f>K91</f>
        <v>37397.4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</row>
    <row r="91" spans="1:86" ht="24">
      <c r="A91" s="136" t="s">
        <v>304</v>
      </c>
      <c r="B91" s="79" t="s">
        <v>305</v>
      </c>
      <c r="C91" s="14">
        <f>SUM(D91:E91)</f>
        <v>162825.89999999997</v>
      </c>
      <c r="D91" s="8">
        <f>D92+D95+D116+D126</f>
        <v>124206.19999999998</v>
      </c>
      <c r="E91" s="8">
        <f>E92+E95+E116</f>
        <v>38619.7</v>
      </c>
      <c r="F91" s="14">
        <f t="shared" si="6"/>
        <v>158563.49999999997</v>
      </c>
      <c r="G91" s="8">
        <f>G92+G95+G116+G126</f>
        <v>121096.09999999998</v>
      </c>
      <c r="H91" s="8">
        <f>H92+H95+H116</f>
        <v>37467.4</v>
      </c>
      <c r="I91" s="14">
        <f t="shared" si="7"/>
        <v>158904.3</v>
      </c>
      <c r="J91" s="8">
        <f>J92+J95+J116+J126</f>
        <v>121506.89999999998</v>
      </c>
      <c r="K91" s="8">
        <f>K92+K95+K116</f>
        <v>37397.4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</row>
    <row r="92" spans="1:86" ht="15.75">
      <c r="A92" s="137" t="s">
        <v>137</v>
      </c>
      <c r="B92" s="80" t="s">
        <v>138</v>
      </c>
      <c r="C92" s="14">
        <f>SUM(D92:E92)</f>
        <v>18886</v>
      </c>
      <c r="D92" s="13">
        <f>'Райбюд. Табл. № 5'!C75</f>
        <v>0</v>
      </c>
      <c r="E92" s="14">
        <f>E93</f>
        <v>18886</v>
      </c>
      <c r="F92" s="14">
        <f t="shared" si="6"/>
        <v>18886</v>
      </c>
      <c r="G92" s="13">
        <f>'Райбюд. Табл. № 5'!D75</f>
        <v>0</v>
      </c>
      <c r="H92" s="14">
        <f>H93</f>
        <v>18886</v>
      </c>
      <c r="I92" s="14">
        <f t="shared" si="7"/>
        <v>18816</v>
      </c>
      <c r="J92" s="40">
        <f>'Райбюд. Табл. № 5'!E75</f>
        <v>0</v>
      </c>
      <c r="K92" s="14">
        <f>K93</f>
        <v>18816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</row>
    <row r="93" spans="1:86" ht="15.75">
      <c r="A93" s="137" t="s">
        <v>139</v>
      </c>
      <c r="B93" s="80" t="s">
        <v>140</v>
      </c>
      <c r="C93" s="14">
        <f>SUM(D93:E93)</f>
        <v>18886</v>
      </c>
      <c r="D93" s="13">
        <f>D94</f>
        <v>0</v>
      </c>
      <c r="E93" s="14">
        <f>E94</f>
        <v>18886</v>
      </c>
      <c r="F93" s="14">
        <f>SUM(G93:H93)</f>
        <v>18886</v>
      </c>
      <c r="G93" s="13">
        <f>G94</f>
        <v>0</v>
      </c>
      <c r="H93" s="14">
        <f>H94</f>
        <v>18886</v>
      </c>
      <c r="I93" s="14">
        <f>SUM(J93:K93)</f>
        <v>18816</v>
      </c>
      <c r="J93" s="13">
        <f>J94</f>
        <v>0</v>
      </c>
      <c r="K93" s="14">
        <f>K94</f>
        <v>18816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</row>
    <row r="94" spans="1:86" ht="15.75">
      <c r="A94" s="138" t="s">
        <v>280</v>
      </c>
      <c r="B94" s="76" t="s">
        <v>345</v>
      </c>
      <c r="C94" s="15">
        <f>SUM(D94:E94)</f>
        <v>18886</v>
      </c>
      <c r="D94" s="15">
        <f>'Райбюд. Табл. № 5'!C75</f>
        <v>0</v>
      </c>
      <c r="E94" s="15">
        <f>'Свод с.п.'!C52</f>
        <v>18886</v>
      </c>
      <c r="F94" s="15">
        <f>SUM(G94:H94)</f>
        <v>18886</v>
      </c>
      <c r="G94" s="11">
        <f>'Райбюд. Табл. № 5'!D75</f>
        <v>0</v>
      </c>
      <c r="H94" s="15">
        <f>'Свод с.п.'!D52</f>
        <v>18886</v>
      </c>
      <c r="I94" s="15">
        <f>SUM(J94:K94)</f>
        <v>18816</v>
      </c>
      <c r="J94" s="39">
        <f>'Райбюд. Табл. № 5'!E75</f>
        <v>0</v>
      </c>
      <c r="K94" s="15">
        <f>'Свод с.п.'!E52</f>
        <v>18816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</row>
    <row r="95" spans="1:86" ht="15.75">
      <c r="A95" s="137" t="s">
        <v>327</v>
      </c>
      <c r="B95" s="79" t="s">
        <v>107</v>
      </c>
      <c r="C95" s="14">
        <f t="shared" si="5"/>
        <v>109838.59999999998</v>
      </c>
      <c r="D95" s="8">
        <f>D96+D99+D100+D101+D104+D105+D106+D107+D108+D109+D110+D111+D112+D113</f>
        <v>108811.89999999998</v>
      </c>
      <c r="E95" s="8">
        <f>E114+E115</f>
        <v>1026.6999999999998</v>
      </c>
      <c r="F95" s="14">
        <f t="shared" si="6"/>
        <v>117190.09999999998</v>
      </c>
      <c r="G95" s="8">
        <f>G96+G99+G100+G101+G104+G105+G106+G107+G108+G109+G110+G111+G112+G113</f>
        <v>116175.69999999998</v>
      </c>
      <c r="H95" s="8">
        <f>H114+H115</f>
        <v>1014.3999999999999</v>
      </c>
      <c r="I95" s="14">
        <f>SUM(J95:K95)</f>
        <v>117600.89999999998</v>
      </c>
      <c r="J95" s="8">
        <f>J96+J99+J100+J101+J104+J105+J106+J107+J108+J109+J110+J111+J112+J113</f>
        <v>116586.49999999999</v>
      </c>
      <c r="K95" s="8">
        <f>K114+K115</f>
        <v>1014.3999999999999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</row>
    <row r="96" spans="1:86" ht="60">
      <c r="A96" s="136" t="s">
        <v>68</v>
      </c>
      <c r="B96" s="79" t="s">
        <v>70</v>
      </c>
      <c r="C96" s="14">
        <f t="shared" si="5"/>
        <v>91753.6</v>
      </c>
      <c r="D96" s="7">
        <f>D97+D98</f>
        <v>91753.6</v>
      </c>
      <c r="E96" s="7">
        <f>SUM(E97:E98)</f>
        <v>0</v>
      </c>
      <c r="F96" s="14">
        <f t="shared" si="6"/>
        <v>98680.8</v>
      </c>
      <c r="G96" s="7">
        <f>G97+G98</f>
        <v>98680.8</v>
      </c>
      <c r="H96" s="7">
        <f>SUM(H97:H98)</f>
        <v>0</v>
      </c>
      <c r="I96" s="14">
        <f t="shared" si="7"/>
        <v>98678.1</v>
      </c>
      <c r="J96" s="7">
        <f>J97+J98</f>
        <v>98678.1</v>
      </c>
      <c r="K96" s="7">
        <f>SUM(K97:K98)</f>
        <v>0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</row>
    <row r="97" spans="1:86" ht="24">
      <c r="A97" s="135" t="s">
        <v>376</v>
      </c>
      <c r="B97" s="75" t="s">
        <v>344</v>
      </c>
      <c r="C97" s="14">
        <f t="shared" si="5"/>
        <v>80763.3</v>
      </c>
      <c r="D97" s="11">
        <f>'Райбюд. Табл. № 5'!C78</f>
        <v>80763.3</v>
      </c>
      <c r="E97" s="15">
        <v>0</v>
      </c>
      <c r="F97" s="14">
        <f t="shared" si="6"/>
        <v>87048.5</v>
      </c>
      <c r="G97" s="11">
        <f>'Райбюд. Табл. № 5'!D78</f>
        <v>87048.5</v>
      </c>
      <c r="H97" s="15">
        <v>0</v>
      </c>
      <c r="I97" s="14">
        <f t="shared" si="7"/>
        <v>87045.8</v>
      </c>
      <c r="J97" s="39">
        <f>'Райбюд. Табл. № 5'!E78</f>
        <v>87045.8</v>
      </c>
      <c r="K97" s="15">
        <v>0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</row>
    <row r="98" spans="1:86" ht="24">
      <c r="A98" s="135" t="s">
        <v>377</v>
      </c>
      <c r="B98" s="75" t="s">
        <v>307</v>
      </c>
      <c r="C98" s="14">
        <f t="shared" si="5"/>
        <v>10990.3</v>
      </c>
      <c r="D98" s="11">
        <f>'Райбюд. Табл. № 5'!C79</f>
        <v>10990.3</v>
      </c>
      <c r="E98" s="15">
        <v>0</v>
      </c>
      <c r="F98" s="14">
        <f t="shared" si="6"/>
        <v>11632.3</v>
      </c>
      <c r="G98" s="11">
        <f>'Райбюд. Табл. № 5'!D79</f>
        <v>11632.3</v>
      </c>
      <c r="H98" s="15">
        <v>0</v>
      </c>
      <c r="I98" s="14">
        <f t="shared" si="7"/>
        <v>11632.3</v>
      </c>
      <c r="J98" s="39">
        <f>'Райбюд. Табл. № 5'!E79</f>
        <v>11632.3</v>
      </c>
      <c r="K98" s="15">
        <v>0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</row>
    <row r="99" spans="1:86" ht="36.75">
      <c r="A99" s="102" t="s">
        <v>471</v>
      </c>
      <c r="B99" s="117" t="s">
        <v>320</v>
      </c>
      <c r="C99" s="14">
        <f t="shared" si="5"/>
        <v>1061.4</v>
      </c>
      <c r="D99" s="11">
        <f>'Райбюд. Табл. № 5'!C80</f>
        <v>1061.4</v>
      </c>
      <c r="E99" s="15">
        <v>0</v>
      </c>
      <c r="F99" s="14">
        <f t="shared" si="6"/>
        <v>1061.4</v>
      </c>
      <c r="G99" s="11">
        <f>'Райбюд. Табл. № 5'!D80</f>
        <v>1061.4</v>
      </c>
      <c r="H99" s="15">
        <f>'Свод с.п.'!F61</f>
        <v>0</v>
      </c>
      <c r="I99" s="14">
        <f t="shared" si="7"/>
        <v>1061.4</v>
      </c>
      <c r="J99" s="39">
        <f>'Райбюд. Табл. № 5'!E80</f>
        <v>1061.4</v>
      </c>
      <c r="K99" s="15">
        <f>'Свод с.п.'!I61</f>
        <v>0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</row>
    <row r="100" spans="1:86" ht="36">
      <c r="A100" s="139" t="s">
        <v>372</v>
      </c>
      <c r="B100" s="118" t="s">
        <v>321</v>
      </c>
      <c r="C100" s="14">
        <f t="shared" si="5"/>
        <v>1876.6</v>
      </c>
      <c r="D100" s="11">
        <f>'Райбюд. Табл. № 5'!C81</f>
        <v>1876.6</v>
      </c>
      <c r="E100" s="15">
        <v>0</v>
      </c>
      <c r="F100" s="14">
        <f t="shared" si="6"/>
        <v>2045.1000000000001</v>
      </c>
      <c r="G100" s="11">
        <f>'Райбюд. Табл. № 5'!D81</f>
        <v>2021.2</v>
      </c>
      <c r="H100" s="15">
        <f>'Свод с.п.'!D63</f>
        <v>23.9</v>
      </c>
      <c r="I100" s="14">
        <f t="shared" si="7"/>
        <v>2045.1000000000001</v>
      </c>
      <c r="J100" s="39">
        <f>'Райбюд. Табл. № 5'!E81</f>
        <v>2021.2</v>
      </c>
      <c r="K100" s="15">
        <f>'Свод с.п.'!E63</f>
        <v>23.9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</row>
    <row r="101" spans="1:86" ht="72">
      <c r="A101" s="140" t="s">
        <v>373</v>
      </c>
      <c r="B101" s="77" t="s">
        <v>323</v>
      </c>
      <c r="C101" s="14">
        <f t="shared" si="5"/>
        <v>2949.7</v>
      </c>
      <c r="D101" s="13">
        <f>D102+D103</f>
        <v>2949.7</v>
      </c>
      <c r="E101" s="14">
        <v>0</v>
      </c>
      <c r="F101" s="14">
        <f t="shared" si="6"/>
        <v>3166.8</v>
      </c>
      <c r="G101" s="13">
        <f>G102+G103</f>
        <v>3166.8</v>
      </c>
      <c r="H101" s="14">
        <v>0</v>
      </c>
      <c r="I101" s="14">
        <f t="shared" si="7"/>
        <v>3166.8</v>
      </c>
      <c r="J101" s="13">
        <f>J102+J103</f>
        <v>3166.8</v>
      </c>
      <c r="K101" s="14">
        <v>0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</row>
    <row r="102" spans="1:86" ht="15.75">
      <c r="A102" s="135" t="s">
        <v>322</v>
      </c>
      <c r="B102" s="75" t="s">
        <v>323</v>
      </c>
      <c r="C102" s="14">
        <f t="shared" si="5"/>
        <v>2477.5</v>
      </c>
      <c r="D102" s="11">
        <f>'Райбюд. Табл. № 5'!C83</f>
        <v>2477.5</v>
      </c>
      <c r="E102" s="11">
        <v>0</v>
      </c>
      <c r="F102" s="14">
        <f t="shared" si="6"/>
        <v>2404</v>
      </c>
      <c r="G102" s="11">
        <f>'Райбюд. Табл. № 5'!D83</f>
        <v>2404</v>
      </c>
      <c r="H102" s="39">
        <v>0</v>
      </c>
      <c r="I102" s="14">
        <f t="shared" si="7"/>
        <v>2404</v>
      </c>
      <c r="J102" s="11">
        <f>'Райбюд. Табл. № 5'!E83</f>
        <v>2404</v>
      </c>
      <c r="K102" s="39">
        <v>0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</row>
    <row r="103" spans="1:86" ht="24.75">
      <c r="A103" s="102" t="s">
        <v>472</v>
      </c>
      <c r="B103" s="75" t="s">
        <v>323</v>
      </c>
      <c r="C103" s="14">
        <f t="shared" si="5"/>
        <v>472.2</v>
      </c>
      <c r="D103" s="11">
        <f>'Райбюд. Табл. № 5'!C84</f>
        <v>472.2</v>
      </c>
      <c r="E103" s="15">
        <v>0</v>
      </c>
      <c r="F103" s="14">
        <f t="shared" si="6"/>
        <v>762.8</v>
      </c>
      <c r="G103" s="11">
        <f>'Райбюд. Табл. № 5'!D84</f>
        <v>762.8</v>
      </c>
      <c r="H103" s="15">
        <v>0</v>
      </c>
      <c r="I103" s="14">
        <f t="shared" si="7"/>
        <v>762.8</v>
      </c>
      <c r="J103" s="11">
        <f>'Райбюд. Табл. № 5'!E84</f>
        <v>762.8</v>
      </c>
      <c r="K103" s="15">
        <v>0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</row>
    <row r="104" spans="1:86" ht="60">
      <c r="A104" s="135" t="s">
        <v>374</v>
      </c>
      <c r="B104" s="75" t="s">
        <v>324</v>
      </c>
      <c r="C104" s="14">
        <f t="shared" si="5"/>
        <v>5320</v>
      </c>
      <c r="D104" s="11">
        <f>'Райбюд. Табл. № 5'!C86</f>
        <v>5320</v>
      </c>
      <c r="E104" s="15">
        <v>0</v>
      </c>
      <c r="F104" s="14">
        <f t="shared" si="6"/>
        <v>5320</v>
      </c>
      <c r="G104" s="11">
        <f>'Райбюд. Табл. № 5'!D86</f>
        <v>5320</v>
      </c>
      <c r="H104" s="15">
        <v>0</v>
      </c>
      <c r="I104" s="14">
        <f>SUM(J104:K104)</f>
        <v>5320</v>
      </c>
      <c r="J104" s="11">
        <f>'Райбюд. Табл. № 5'!E86</f>
        <v>5320</v>
      </c>
      <c r="K104" s="15">
        <v>0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</row>
    <row r="105" spans="1:86" ht="48.75">
      <c r="A105" s="106" t="s">
        <v>0</v>
      </c>
      <c r="B105" s="118" t="s">
        <v>329</v>
      </c>
      <c r="C105" s="14">
        <f t="shared" si="5"/>
        <v>342.7</v>
      </c>
      <c r="D105" s="11">
        <f>'Райбюд. Табл. № 5'!C87</f>
        <v>342.7</v>
      </c>
      <c r="E105" s="15">
        <v>0</v>
      </c>
      <c r="F105" s="14">
        <f t="shared" si="6"/>
        <v>0</v>
      </c>
      <c r="G105" s="11">
        <f>'Райбюд. Табл. № 5'!D87</f>
        <v>0</v>
      </c>
      <c r="H105" s="15">
        <v>0</v>
      </c>
      <c r="I105" s="14">
        <f t="shared" si="7"/>
        <v>342.7</v>
      </c>
      <c r="J105" s="11">
        <f>'Райбюд. Табл. № 5'!E87</f>
        <v>342.7</v>
      </c>
      <c r="K105" s="15">
        <v>0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</row>
    <row r="106" spans="1:86" ht="48.75">
      <c r="A106" s="106" t="s">
        <v>1</v>
      </c>
      <c r="B106" s="118" t="s">
        <v>329</v>
      </c>
      <c r="C106" s="14">
        <f t="shared" si="5"/>
        <v>55.2</v>
      </c>
      <c r="D106" s="11">
        <f>'Райбюд. Табл. № 5'!C88</f>
        <v>55.2</v>
      </c>
      <c r="E106" s="15">
        <v>0</v>
      </c>
      <c r="F106" s="14">
        <f t="shared" si="6"/>
        <v>55.2</v>
      </c>
      <c r="G106" s="11">
        <f>'Райбюд. Табл. № 5'!D88</f>
        <v>55.2</v>
      </c>
      <c r="H106" s="15">
        <v>0</v>
      </c>
      <c r="I106" s="14">
        <f t="shared" si="7"/>
        <v>55.2</v>
      </c>
      <c r="J106" s="11">
        <f>'Райбюд. Табл. № 5'!E88</f>
        <v>55.2</v>
      </c>
      <c r="K106" s="15">
        <v>0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</row>
    <row r="107" spans="1:86" ht="60">
      <c r="A107" s="141" t="s">
        <v>375</v>
      </c>
      <c r="B107" s="75" t="s">
        <v>329</v>
      </c>
      <c r="C107" s="14">
        <f t="shared" si="5"/>
        <v>3272.9</v>
      </c>
      <c r="D107" s="11">
        <f>'Райбюд. Табл. № 5'!C89</f>
        <v>3272.9</v>
      </c>
      <c r="E107" s="15">
        <v>0</v>
      </c>
      <c r="F107" s="14">
        <f aca="true" t="shared" si="9" ref="F107:F134">SUM(G107:H107)</f>
        <v>3525</v>
      </c>
      <c r="G107" s="11">
        <f>'Райбюд. Табл. № 5'!D89</f>
        <v>3525</v>
      </c>
      <c r="H107" s="15">
        <v>0</v>
      </c>
      <c r="I107" s="14">
        <f t="shared" si="7"/>
        <v>3525</v>
      </c>
      <c r="J107" s="11">
        <f>'Райбюд. Табл. № 5'!E89</f>
        <v>3525</v>
      </c>
      <c r="K107" s="15">
        <v>0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</row>
    <row r="108" spans="1:86" ht="51.75" customHeight="1">
      <c r="A108" s="139" t="s">
        <v>60</v>
      </c>
      <c r="B108" s="75" t="s">
        <v>329</v>
      </c>
      <c r="C108" s="14">
        <f t="shared" si="5"/>
        <v>316</v>
      </c>
      <c r="D108" s="11">
        <f>'Райбюд. Табл. № 5'!C90</f>
        <v>316</v>
      </c>
      <c r="E108" s="15">
        <v>0</v>
      </c>
      <c r="F108" s="14">
        <f t="shared" si="9"/>
        <v>316</v>
      </c>
      <c r="G108" s="11">
        <f>'Райбюд. Табл. № 5'!D90</f>
        <v>316</v>
      </c>
      <c r="H108" s="15">
        <v>0</v>
      </c>
      <c r="I108" s="14">
        <f t="shared" si="7"/>
        <v>316</v>
      </c>
      <c r="J108" s="11">
        <f>'Райбюд. Табл. № 5'!E90</f>
        <v>316</v>
      </c>
      <c r="K108" s="15">
        <v>0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</row>
    <row r="109" spans="1:86" ht="48">
      <c r="A109" s="139" t="s">
        <v>63</v>
      </c>
      <c r="B109" s="75" t="s">
        <v>329</v>
      </c>
      <c r="C109" s="14">
        <f t="shared" si="5"/>
        <v>223.4</v>
      </c>
      <c r="D109" s="11">
        <f>'Райбюд. Табл. № 5'!C91</f>
        <v>223.4</v>
      </c>
      <c r="E109" s="15">
        <v>0</v>
      </c>
      <c r="F109" s="14">
        <f t="shared" si="9"/>
        <v>148.9</v>
      </c>
      <c r="G109" s="11">
        <f>'Райбюд. Табл. № 5'!D91</f>
        <v>148.9</v>
      </c>
      <c r="H109" s="15">
        <v>0</v>
      </c>
      <c r="I109" s="14">
        <f t="shared" si="7"/>
        <v>148.9</v>
      </c>
      <c r="J109" s="11">
        <f>'Райбюд. Табл. № 5'!E91</f>
        <v>148.9</v>
      </c>
      <c r="K109" s="15">
        <v>0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</row>
    <row r="110" spans="1:86" ht="48">
      <c r="A110" s="111" t="s">
        <v>2</v>
      </c>
      <c r="B110" s="75" t="s">
        <v>330</v>
      </c>
      <c r="C110" s="14">
        <f t="shared" si="5"/>
        <v>1084.9</v>
      </c>
      <c r="D110" s="11">
        <f>'Райбюд. Табл. № 5'!C92</f>
        <v>1084.9</v>
      </c>
      <c r="E110" s="39">
        <v>0</v>
      </c>
      <c r="F110" s="14">
        <f t="shared" si="9"/>
        <v>1168.5</v>
      </c>
      <c r="G110" s="11">
        <f>'Райбюд. Табл. № 5'!D92</f>
        <v>1168.5</v>
      </c>
      <c r="H110" s="39">
        <v>0</v>
      </c>
      <c r="I110" s="14">
        <f t="shared" si="7"/>
        <v>1168.5</v>
      </c>
      <c r="J110" s="11">
        <f>'Райбюд. Табл. № 5'!E92</f>
        <v>1168.5</v>
      </c>
      <c r="K110" s="39">
        <v>0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</row>
    <row r="111" spans="1:86" ht="36.75">
      <c r="A111" s="105" t="s">
        <v>3</v>
      </c>
      <c r="B111" s="75" t="s">
        <v>331</v>
      </c>
      <c r="C111" s="14">
        <f t="shared" si="5"/>
        <v>87</v>
      </c>
      <c r="D111" s="11">
        <f>'Райбюд. Табл. № 5'!C93</f>
        <v>87</v>
      </c>
      <c r="E111" s="39">
        <v>0</v>
      </c>
      <c r="F111" s="14">
        <f t="shared" si="9"/>
        <v>0</v>
      </c>
      <c r="G111" s="11">
        <f>'Райбюд. Табл. № 5'!D93</f>
        <v>0</v>
      </c>
      <c r="H111" s="39">
        <v>0</v>
      </c>
      <c r="I111" s="14">
        <f t="shared" si="7"/>
        <v>87</v>
      </c>
      <c r="J111" s="11">
        <f>'Райбюд. Табл. № 5'!E93</f>
        <v>87</v>
      </c>
      <c r="K111" s="39">
        <v>0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</row>
    <row r="112" spans="1:86" ht="48.75">
      <c r="A112" s="105" t="s">
        <v>4</v>
      </c>
      <c r="B112" s="75" t="s">
        <v>321</v>
      </c>
      <c r="C112" s="14">
        <f t="shared" si="5"/>
        <v>21.3</v>
      </c>
      <c r="D112" s="11">
        <f>'Райбюд. Табл. № 5'!C94</f>
        <v>21.3</v>
      </c>
      <c r="E112" s="39">
        <v>0</v>
      </c>
      <c r="F112" s="14">
        <f t="shared" si="9"/>
        <v>41</v>
      </c>
      <c r="G112" s="11">
        <f>'Райбюд. Табл. № 5'!D94</f>
        <v>41</v>
      </c>
      <c r="H112" s="39">
        <v>0</v>
      </c>
      <c r="I112" s="14">
        <f t="shared" si="7"/>
        <v>24.8</v>
      </c>
      <c r="J112" s="11">
        <f>'Райбюд. Табл. № 5'!E94</f>
        <v>24.8</v>
      </c>
      <c r="K112" s="39">
        <v>0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</row>
    <row r="113" spans="1:86" ht="45" customHeight="1">
      <c r="A113" s="139" t="s">
        <v>413</v>
      </c>
      <c r="B113" s="75" t="s">
        <v>321</v>
      </c>
      <c r="C113" s="14">
        <f t="shared" si="5"/>
        <v>447.2</v>
      </c>
      <c r="D113" s="11">
        <f>'Райбюд. Табл. № 5'!C95</f>
        <v>447.2</v>
      </c>
      <c r="E113" s="39">
        <v>0</v>
      </c>
      <c r="F113" s="14">
        <f t="shared" si="9"/>
        <v>670.9</v>
      </c>
      <c r="G113" s="11">
        <f>'Райбюд. Табл. № 5'!D95</f>
        <v>670.9</v>
      </c>
      <c r="H113" s="39">
        <v>0</v>
      </c>
      <c r="I113" s="14">
        <f t="shared" si="7"/>
        <v>670.9</v>
      </c>
      <c r="J113" s="11">
        <f>'Райбюд. Табл. № 5'!E95</f>
        <v>670.9</v>
      </c>
      <c r="K113" s="39">
        <v>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</row>
    <row r="114" spans="1:86" ht="27.75" customHeight="1">
      <c r="A114" s="139" t="s">
        <v>61</v>
      </c>
      <c r="B114" s="75" t="s">
        <v>378</v>
      </c>
      <c r="C114" s="14">
        <f t="shared" si="5"/>
        <v>990.4999999999999</v>
      </c>
      <c r="D114" s="11">
        <v>0</v>
      </c>
      <c r="E114" s="11">
        <f>'Свод с.п.'!C61</f>
        <v>990.4999999999999</v>
      </c>
      <c r="F114" s="14">
        <f t="shared" si="9"/>
        <v>2492.8999999999996</v>
      </c>
      <c r="G114" s="11">
        <f>'Райбюд. Табл. № 5'!D96</f>
        <v>1502.3999999999999</v>
      </c>
      <c r="H114" s="43">
        <f>'Свод с.п.'!D60</f>
        <v>990.4999999999999</v>
      </c>
      <c r="I114" s="14">
        <f t="shared" si="7"/>
        <v>990.4999999999999</v>
      </c>
      <c r="J114" s="11">
        <f>'Райбюд. Табл. № 5'!I96</f>
        <v>0</v>
      </c>
      <c r="K114" s="11">
        <f>'Свод с.п.'!E60</f>
        <v>990.4999999999999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</row>
    <row r="115" spans="1:86" ht="48">
      <c r="A115" s="139" t="s">
        <v>62</v>
      </c>
      <c r="B115" s="75" t="s">
        <v>379</v>
      </c>
      <c r="C115" s="14">
        <f t="shared" si="5"/>
        <v>36.20000000000001</v>
      </c>
      <c r="D115" s="11">
        <v>0</v>
      </c>
      <c r="E115" s="39">
        <f>'Свод с.п.'!C63</f>
        <v>36.20000000000001</v>
      </c>
      <c r="F115" s="14">
        <f t="shared" si="9"/>
        <v>23.9</v>
      </c>
      <c r="G115" s="11">
        <f>'Райбюд. Табл. № 5'!D97</f>
        <v>0</v>
      </c>
      <c r="H115" s="39">
        <f>'Свод с.п.'!D62</f>
        <v>23.9</v>
      </c>
      <c r="I115" s="14">
        <f t="shared" si="7"/>
        <v>23.9</v>
      </c>
      <c r="J115" s="11">
        <f>'Райбюд. Табл. № 5'!I97</f>
        <v>0</v>
      </c>
      <c r="K115" s="39">
        <f>'Свод с.п.'!E62</f>
        <v>23.9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</row>
    <row r="116" spans="1:86" ht="24" customHeight="1">
      <c r="A116" s="137" t="s">
        <v>352</v>
      </c>
      <c r="B116" s="79" t="s">
        <v>109</v>
      </c>
      <c r="C116" s="14">
        <f t="shared" si="5"/>
        <v>30683.3</v>
      </c>
      <c r="D116" s="87">
        <f>D117+D120</f>
        <v>11976.3</v>
      </c>
      <c r="E116" s="14">
        <f>E120+E117</f>
        <v>18707</v>
      </c>
      <c r="F116" s="14">
        <f t="shared" si="9"/>
        <v>19069.4</v>
      </c>
      <c r="G116" s="40">
        <f>G117+G120</f>
        <v>1502.3999999999999</v>
      </c>
      <c r="H116" s="14">
        <f>H120</f>
        <v>17567</v>
      </c>
      <c r="I116" s="14">
        <f t="shared" si="7"/>
        <v>19069.4</v>
      </c>
      <c r="J116" s="40">
        <f>J117+J120</f>
        <v>1502.3999999999999</v>
      </c>
      <c r="K116" s="14">
        <f>K120</f>
        <v>17567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</row>
    <row r="117" spans="1:86" ht="24.75" customHeight="1">
      <c r="A117" s="102" t="s">
        <v>54</v>
      </c>
      <c r="B117" s="156" t="s">
        <v>55</v>
      </c>
      <c r="C117" s="14">
        <f t="shared" si="5"/>
        <v>1746.9</v>
      </c>
      <c r="D117" s="43">
        <f>D118+D119</f>
        <v>606.9</v>
      </c>
      <c r="E117" s="44">
        <f>E118+E119</f>
        <v>1140</v>
      </c>
      <c r="F117" s="14">
        <f t="shared" si="9"/>
        <v>0</v>
      </c>
      <c r="G117" s="43">
        <f>G118+G119</f>
        <v>0</v>
      </c>
      <c r="H117" s="44">
        <f>H118+H119</f>
        <v>0</v>
      </c>
      <c r="I117" s="14">
        <f t="shared" si="7"/>
        <v>0</v>
      </c>
      <c r="J117" s="43">
        <f>J118+J119</f>
        <v>0</v>
      </c>
      <c r="K117" s="44">
        <f>K118+K119</f>
        <v>0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</row>
    <row r="118" spans="1:86" ht="48.75">
      <c r="A118" s="102" t="s">
        <v>58</v>
      </c>
      <c r="B118" s="156" t="s">
        <v>332</v>
      </c>
      <c r="C118" s="14">
        <f t="shared" si="5"/>
        <v>606.9</v>
      </c>
      <c r="D118" s="11">
        <f>'Райбюд. Табл. № 5'!C98</f>
        <v>606.9</v>
      </c>
      <c r="E118" s="15">
        <v>0</v>
      </c>
      <c r="F118" s="14">
        <f t="shared" si="9"/>
        <v>0</v>
      </c>
      <c r="G118" s="11">
        <f>'Райбюд. Табл. № 5'!F98</f>
        <v>0</v>
      </c>
      <c r="H118" s="15">
        <v>0</v>
      </c>
      <c r="I118" s="14">
        <f t="shared" si="7"/>
        <v>0</v>
      </c>
      <c r="J118" s="11">
        <f>'Райбюд. Табл. № 5'!I98</f>
        <v>0</v>
      </c>
      <c r="K118" s="15">
        <v>0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</row>
    <row r="119" spans="1:86" ht="48.75">
      <c r="A119" s="57" t="s">
        <v>57</v>
      </c>
      <c r="B119" s="156" t="s">
        <v>56</v>
      </c>
      <c r="C119" s="14">
        <f t="shared" si="5"/>
        <v>1140</v>
      </c>
      <c r="D119" s="11">
        <v>0</v>
      </c>
      <c r="E119" s="15">
        <f>'Алекс.'!C60</f>
        <v>1140</v>
      </c>
      <c r="F119" s="14">
        <f t="shared" si="9"/>
        <v>0</v>
      </c>
      <c r="G119" s="11">
        <v>0</v>
      </c>
      <c r="H119" s="15">
        <v>0</v>
      </c>
      <c r="I119" s="14">
        <f t="shared" si="7"/>
        <v>0</v>
      </c>
      <c r="J119" s="11">
        <v>0</v>
      </c>
      <c r="K119" s="15">
        <v>0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</row>
    <row r="120" spans="1:86" ht="15.75">
      <c r="A120" s="135" t="s">
        <v>284</v>
      </c>
      <c r="B120" s="117" t="s">
        <v>285</v>
      </c>
      <c r="C120" s="14">
        <f t="shared" si="5"/>
        <v>28936.4</v>
      </c>
      <c r="D120" s="7">
        <f>D122+D123+D121</f>
        <v>11369.4</v>
      </c>
      <c r="E120" s="7">
        <f>E124+E125</f>
        <v>17567</v>
      </c>
      <c r="F120" s="14">
        <f t="shared" si="9"/>
        <v>19069.4</v>
      </c>
      <c r="G120" s="7">
        <f>G122+G123+G121</f>
        <v>1502.3999999999999</v>
      </c>
      <c r="H120" s="7">
        <f>H124+H125</f>
        <v>17567</v>
      </c>
      <c r="I120" s="14">
        <f t="shared" si="7"/>
        <v>19069.4</v>
      </c>
      <c r="J120" s="7">
        <f>J122+J123+J121</f>
        <v>1502.3999999999999</v>
      </c>
      <c r="K120" s="7">
        <f>K124+K125</f>
        <v>17567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</row>
    <row r="121" spans="1:86" ht="15.75">
      <c r="A121" s="135" t="s">
        <v>384</v>
      </c>
      <c r="B121" s="117" t="s">
        <v>333</v>
      </c>
      <c r="C121" s="14">
        <f t="shared" si="5"/>
        <v>9867</v>
      </c>
      <c r="D121" s="7">
        <f>'Райбюд. Табл. № 5'!C100</f>
        <v>9867</v>
      </c>
      <c r="E121" s="7">
        <v>0</v>
      </c>
      <c r="F121" s="14">
        <f t="shared" si="9"/>
        <v>0</v>
      </c>
      <c r="G121" s="7">
        <v>0</v>
      </c>
      <c r="H121" s="7">
        <v>0</v>
      </c>
      <c r="I121" s="14">
        <f t="shared" si="7"/>
        <v>0</v>
      </c>
      <c r="J121" s="7">
        <v>0</v>
      </c>
      <c r="K121" s="7">
        <v>0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</row>
    <row r="122" spans="1:86" ht="24.75">
      <c r="A122" s="102" t="s">
        <v>48</v>
      </c>
      <c r="B122" s="156" t="s">
        <v>333</v>
      </c>
      <c r="C122" s="14">
        <f t="shared" si="5"/>
        <v>206.1</v>
      </c>
      <c r="D122" s="7">
        <f>'Райбюд. Табл. № 5'!C101</f>
        <v>206.1</v>
      </c>
      <c r="E122" s="7">
        <v>0</v>
      </c>
      <c r="F122" s="14">
        <f t="shared" si="9"/>
        <v>206.1</v>
      </c>
      <c r="G122" s="7">
        <f>'Райбюд. Табл. № 5'!D101</f>
        <v>206.1</v>
      </c>
      <c r="H122" s="7">
        <v>0</v>
      </c>
      <c r="I122" s="14">
        <f t="shared" si="7"/>
        <v>206.1</v>
      </c>
      <c r="J122" s="7">
        <f>'Райбюд. Табл. № 5'!E101</f>
        <v>206.1</v>
      </c>
      <c r="K122" s="7">
        <v>0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</row>
    <row r="123" spans="1:86" ht="24.75">
      <c r="A123" s="102" t="s">
        <v>383</v>
      </c>
      <c r="B123" s="156" t="s">
        <v>333</v>
      </c>
      <c r="C123" s="14">
        <f t="shared" si="5"/>
        <v>1296.3</v>
      </c>
      <c r="D123" s="11">
        <f>'Райбюд. Табл. № 5'!C102</f>
        <v>1296.3</v>
      </c>
      <c r="E123" s="15">
        <v>0</v>
      </c>
      <c r="F123" s="14">
        <f t="shared" si="9"/>
        <v>1296.3</v>
      </c>
      <c r="G123" s="39">
        <f>'Райбюд. Табл. № 5'!D102</f>
        <v>1296.3</v>
      </c>
      <c r="H123" s="15">
        <v>0</v>
      </c>
      <c r="I123" s="14">
        <f t="shared" si="7"/>
        <v>1296.3</v>
      </c>
      <c r="J123" s="39">
        <f>'Райбюд. Табл. № 5'!E102</f>
        <v>1296.3</v>
      </c>
      <c r="K123" s="15">
        <v>0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</row>
    <row r="124" spans="1:86" ht="24">
      <c r="A124" s="138" t="s">
        <v>357</v>
      </c>
      <c r="B124" s="117" t="s">
        <v>355</v>
      </c>
      <c r="C124" s="14">
        <f t="shared" si="5"/>
        <v>17567</v>
      </c>
      <c r="D124" s="11">
        <v>0</v>
      </c>
      <c r="E124" s="15">
        <f>'Свод с.п.'!C57</f>
        <v>17567</v>
      </c>
      <c r="F124" s="14">
        <f t="shared" si="9"/>
        <v>17567</v>
      </c>
      <c r="G124" s="39">
        <v>0</v>
      </c>
      <c r="H124" s="15">
        <f>'Свод с.п.'!D57</f>
        <v>17567</v>
      </c>
      <c r="I124" s="14">
        <f t="shared" si="7"/>
        <v>17567</v>
      </c>
      <c r="J124" s="39">
        <v>0</v>
      </c>
      <c r="K124" s="15">
        <f>'Свод с.п.'!E57</f>
        <v>17567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</row>
    <row r="125" spans="1:86" ht="15.75" hidden="1">
      <c r="A125" s="57" t="s">
        <v>50</v>
      </c>
      <c r="B125" s="82" t="s">
        <v>443</v>
      </c>
      <c r="C125" s="14">
        <f t="shared" si="5"/>
        <v>0</v>
      </c>
      <c r="D125" s="11">
        <v>0</v>
      </c>
      <c r="E125" s="15">
        <f>'Свод с.п.'!C58</f>
        <v>0</v>
      </c>
      <c r="F125" s="14">
        <f t="shared" si="9"/>
        <v>0</v>
      </c>
      <c r="G125" s="39"/>
      <c r="H125" s="15">
        <f>'Свод с.п.'!D58</f>
        <v>0</v>
      </c>
      <c r="I125" s="14">
        <f t="shared" si="7"/>
        <v>0</v>
      </c>
      <c r="J125" s="39"/>
      <c r="K125" s="15">
        <f>'Свод с.п.'!E58</f>
        <v>0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</row>
    <row r="126" spans="1:86" ht="15.75">
      <c r="A126" s="136" t="s">
        <v>71</v>
      </c>
      <c r="B126" s="79" t="s">
        <v>287</v>
      </c>
      <c r="C126" s="14">
        <f>SUM(C127:C131)</f>
        <v>0</v>
      </c>
      <c r="D126" s="13">
        <f>D130+D128</f>
        <v>3418</v>
      </c>
      <c r="E126" s="13">
        <f>E129+E131</f>
        <v>10376</v>
      </c>
      <c r="F126" s="14">
        <f>SUM(F127:F131)</f>
        <v>0</v>
      </c>
      <c r="G126" s="13">
        <f>G130+G128</f>
        <v>3418</v>
      </c>
      <c r="H126" s="13">
        <f>H127</f>
        <v>0</v>
      </c>
      <c r="I126" s="14">
        <f>SUM(I127:I131)</f>
        <v>0</v>
      </c>
      <c r="J126" s="13">
        <f>J130+J128</f>
        <v>3418</v>
      </c>
      <c r="K126" s="13">
        <f>K127</f>
        <v>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</row>
    <row r="127" spans="1:86" ht="36">
      <c r="A127" s="138" t="s">
        <v>76</v>
      </c>
      <c r="B127" s="76" t="s">
        <v>77</v>
      </c>
      <c r="C127" s="14">
        <f>SUM(D127:E127)-3418</f>
        <v>0</v>
      </c>
      <c r="D127" s="11">
        <f>D128</f>
        <v>3418</v>
      </c>
      <c r="E127" s="11">
        <v>0</v>
      </c>
      <c r="F127" s="14">
        <f>SUM(G127:H127)-3418</f>
        <v>0</v>
      </c>
      <c r="G127" s="11">
        <f>G128</f>
        <v>3418</v>
      </c>
      <c r="H127" s="11">
        <v>0</v>
      </c>
      <c r="I127" s="14">
        <f>SUM(J127:K127)-3418</f>
        <v>0</v>
      </c>
      <c r="J127" s="11">
        <f>J128</f>
        <v>3418</v>
      </c>
      <c r="K127" s="11">
        <v>0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</row>
    <row r="128" spans="1:86" ht="36">
      <c r="A128" s="138" t="s">
        <v>79</v>
      </c>
      <c r="B128" s="76" t="s">
        <v>80</v>
      </c>
      <c r="C128" s="14">
        <f>SUM(D128:E128)-3418</f>
        <v>0</v>
      </c>
      <c r="D128" s="11">
        <f>'Райбюд. Табл. № 5'!C105</f>
        <v>3418</v>
      </c>
      <c r="E128" s="15">
        <v>0</v>
      </c>
      <c r="F128" s="14">
        <f>SUM(G128:H128)-3418</f>
        <v>0</v>
      </c>
      <c r="G128" s="11">
        <f>'Райбюд. Табл. № 5'!D105</f>
        <v>3418</v>
      </c>
      <c r="H128" s="15">
        <v>0</v>
      </c>
      <c r="I128" s="14">
        <f>SUM(J128:K128)-3418</f>
        <v>0</v>
      </c>
      <c r="J128" s="11">
        <f>'Райбюд. Табл. № 5'!E105</f>
        <v>3418</v>
      </c>
      <c r="K128" s="15">
        <v>0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</row>
    <row r="129" spans="1:86" ht="36">
      <c r="A129" s="113" t="s">
        <v>417</v>
      </c>
      <c r="B129" s="82" t="s">
        <v>418</v>
      </c>
      <c r="C129" s="14">
        <f>SUM(D129:E129)-5653</f>
        <v>0</v>
      </c>
      <c r="D129" s="11">
        <v>0</v>
      </c>
      <c r="E129" s="15">
        <f>'Свод с.п.'!C65</f>
        <v>5653</v>
      </c>
      <c r="F129" s="14">
        <f t="shared" si="9"/>
        <v>0</v>
      </c>
      <c r="G129" s="11">
        <v>0</v>
      </c>
      <c r="H129" s="15">
        <v>0</v>
      </c>
      <c r="I129" s="14">
        <f t="shared" si="7"/>
        <v>0</v>
      </c>
      <c r="J129" s="11">
        <v>0</v>
      </c>
      <c r="K129" s="15">
        <v>0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</row>
    <row r="130" spans="1:86" ht="24" hidden="1">
      <c r="A130" s="135" t="s">
        <v>81</v>
      </c>
      <c r="B130" s="117" t="s">
        <v>152</v>
      </c>
      <c r="C130" s="14">
        <f t="shared" si="5"/>
        <v>0</v>
      </c>
      <c r="D130" s="11">
        <f>'Райбюд. Табл. № 5'!C106</f>
        <v>0</v>
      </c>
      <c r="E130" s="15">
        <v>0</v>
      </c>
      <c r="F130" s="14">
        <f t="shared" si="9"/>
        <v>0</v>
      </c>
      <c r="G130" s="11">
        <f>'Райбюд. Табл. № 5'!D106</f>
        <v>0</v>
      </c>
      <c r="H130" s="15">
        <v>0</v>
      </c>
      <c r="I130" s="14">
        <f t="shared" si="7"/>
        <v>0</v>
      </c>
      <c r="J130" s="11">
        <f>'Райбюд. Табл. № 5'!E106</f>
        <v>0</v>
      </c>
      <c r="K130" s="15">
        <v>0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</row>
    <row r="131" spans="1:86" ht="15.75">
      <c r="A131" s="113" t="s">
        <v>439</v>
      </c>
      <c r="B131" s="82" t="s">
        <v>446</v>
      </c>
      <c r="C131" s="14">
        <f>SUM(D131:E131)-4723</f>
        <v>0</v>
      </c>
      <c r="D131" s="11">
        <v>0</v>
      </c>
      <c r="E131" s="15">
        <f>'Свод с.п.'!C66</f>
        <v>4723</v>
      </c>
      <c r="F131" s="14">
        <f t="shared" si="9"/>
        <v>0</v>
      </c>
      <c r="G131" s="11">
        <v>0</v>
      </c>
      <c r="H131" s="15">
        <v>0</v>
      </c>
      <c r="I131" s="14">
        <f t="shared" si="7"/>
        <v>0</v>
      </c>
      <c r="J131" s="11">
        <v>0</v>
      </c>
      <c r="K131" s="15">
        <v>0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</row>
    <row r="132" spans="1:86" ht="15.75">
      <c r="A132" s="123" t="s">
        <v>82</v>
      </c>
      <c r="B132" s="79"/>
      <c r="C132" s="14">
        <f>SUM(D132:E132)-D126-E126</f>
        <v>343880.6</v>
      </c>
      <c r="D132" s="13">
        <f>D90+D11</f>
        <v>242090.6</v>
      </c>
      <c r="E132" s="14">
        <f>E90+E11</f>
        <v>115583.99999999999</v>
      </c>
      <c r="F132" s="14">
        <f>SUM(G132:H132)-G126-H126</f>
        <v>341321.5</v>
      </c>
      <c r="G132" s="13">
        <f>G90+G11</f>
        <v>240027.49999999997</v>
      </c>
      <c r="H132" s="14">
        <f>H90+H11</f>
        <v>104712</v>
      </c>
      <c r="I132" s="14">
        <f>SUM(J132:K132)-J126-K126</f>
        <v>344893.49999999994</v>
      </c>
      <c r="J132" s="13">
        <f>J90+J11</f>
        <v>242021.69999999995</v>
      </c>
      <c r="K132" s="14">
        <f>K90+K11</f>
        <v>106289.79999999999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</row>
    <row r="133" spans="1:86" ht="24.75" customHeight="1" hidden="1">
      <c r="A133" s="36" t="s">
        <v>72</v>
      </c>
      <c r="B133" s="10" t="s">
        <v>73</v>
      </c>
      <c r="C133" s="14" t="e">
        <f t="shared" si="5"/>
        <v>#REF!</v>
      </c>
      <c r="D133" s="11" t="e">
        <f>D134</f>
        <v>#REF!</v>
      </c>
      <c r="E133" s="15">
        <v>0</v>
      </c>
      <c r="F133" s="14" t="e">
        <f t="shared" si="9"/>
        <v>#REF!</v>
      </c>
      <c r="G133" s="11" t="e">
        <f>G134</f>
        <v>#REF!</v>
      </c>
      <c r="H133" s="15">
        <v>0</v>
      </c>
      <c r="I133" s="14" t="e">
        <f t="shared" si="7"/>
        <v>#REF!</v>
      </c>
      <c r="J133" s="11" t="e">
        <f>J134</f>
        <v>#REF!</v>
      </c>
      <c r="K133" s="119">
        <v>0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</row>
    <row r="134" spans="1:86" ht="36" customHeight="1" hidden="1">
      <c r="A134" s="73" t="s">
        <v>74</v>
      </c>
      <c r="B134" s="10" t="s">
        <v>75</v>
      </c>
      <c r="C134" s="14" t="e">
        <f t="shared" si="5"/>
        <v>#REF!</v>
      </c>
      <c r="D134" s="11" t="e">
        <f>'Райбюд. Табл. № 5'!#REF!</f>
        <v>#REF!</v>
      </c>
      <c r="E134" s="15">
        <v>0</v>
      </c>
      <c r="F134" s="14" t="e">
        <f t="shared" si="9"/>
        <v>#REF!</v>
      </c>
      <c r="G134" s="11" t="e">
        <f>'Райбюд. Табл. № 5'!#REF!</f>
        <v>#REF!</v>
      </c>
      <c r="H134" s="15">
        <v>0</v>
      </c>
      <c r="I134" s="14" t="e">
        <f t="shared" si="7"/>
        <v>#REF!</v>
      </c>
      <c r="J134" s="11" t="e">
        <f>'Райбюд. Табл. № 5'!#REF!</f>
        <v>#REF!</v>
      </c>
      <c r="K134" s="119">
        <v>0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</row>
    <row r="135" spans="12:86" ht="12.75">
      <c r="L135" s="41"/>
      <c r="M135" s="41" t="s">
        <v>167</v>
      </c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</row>
    <row r="136" spans="1:86" ht="12.75">
      <c r="A136" s="12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</row>
    <row r="137" spans="1:86" ht="12.75">
      <c r="A137" s="12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</row>
    <row r="138" spans="1:86" ht="12.75">
      <c r="A138" s="12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</row>
    <row r="139" spans="1:86" ht="12.75">
      <c r="A139" s="12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</row>
    <row r="140" spans="1:86" ht="12.75">
      <c r="A140" s="12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</row>
    <row r="141" spans="1:86" ht="12.75">
      <c r="A141" s="12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</row>
    <row r="142" spans="1:86" ht="12.75">
      <c r="A142" s="12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</row>
    <row r="143" spans="1:86" ht="12.75">
      <c r="A143" s="12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</row>
    <row r="144" spans="1:86" ht="12.75">
      <c r="A144" s="12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</row>
    <row r="145" spans="1:86" ht="12.75">
      <c r="A145" s="12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</row>
    <row r="146" spans="1:86" ht="12.75">
      <c r="A146" s="12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</row>
    <row r="147" spans="1:86" ht="12.75">
      <c r="A147" s="12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</row>
    <row r="148" spans="1:86" ht="12.75">
      <c r="A148" s="12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</row>
    <row r="149" spans="1:86" ht="12.75">
      <c r="A149" s="12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</row>
    <row r="150" spans="1:86" ht="12.75">
      <c r="A150" s="12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</row>
    <row r="151" spans="1:86" ht="12.75">
      <c r="A151" s="12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</row>
    <row r="152" spans="1:86" ht="12.75">
      <c r="A152" s="12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</row>
    <row r="153" spans="1:86" ht="12.75">
      <c r="A153" s="12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</row>
    <row r="154" spans="1:86" ht="12.75">
      <c r="A154" s="12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</row>
    <row r="155" spans="1:86" ht="12.75">
      <c r="A155" s="12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</row>
    <row r="156" spans="1:86" ht="12.75">
      <c r="A156" s="12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</row>
    <row r="157" spans="1:86" ht="12.75">
      <c r="A157" s="12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</row>
    <row r="158" spans="1:86" ht="12.75">
      <c r="A158" s="12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</row>
    <row r="159" spans="1:86" ht="12.75">
      <c r="A159" s="12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</row>
    <row r="160" spans="1:86" ht="12.75">
      <c r="A160" s="12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</row>
    <row r="161" spans="1:11" ht="12.75">
      <c r="A161" s="120"/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1:11" ht="12.75">
      <c r="A162" s="120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2.75">
      <c r="A163" s="120"/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1" ht="12.75">
      <c r="A164" s="120"/>
      <c r="B164" s="41"/>
      <c r="C164" s="41"/>
      <c r="D164" s="41"/>
      <c r="E164" s="41"/>
      <c r="F164" s="41"/>
      <c r="G164" s="41"/>
      <c r="H164" s="41"/>
      <c r="I164" s="41"/>
      <c r="J164" s="41"/>
      <c r="K164" s="41"/>
    </row>
    <row r="165" spans="1:11" ht="12.75">
      <c r="A165" s="120"/>
      <c r="B165" s="41"/>
      <c r="C165" s="41"/>
      <c r="D165" s="41"/>
      <c r="E165" s="41"/>
      <c r="F165" s="41"/>
      <c r="G165" s="41"/>
      <c r="H165" s="41"/>
      <c r="I165" s="41"/>
      <c r="J165" s="41"/>
      <c r="K165" s="41"/>
    </row>
    <row r="166" spans="1:11" ht="12.75">
      <c r="A166" s="120"/>
      <c r="B166" s="41"/>
      <c r="C166" s="41"/>
      <c r="D166" s="41"/>
      <c r="E166" s="41"/>
      <c r="F166" s="41"/>
      <c r="G166" s="41"/>
      <c r="H166" s="41"/>
      <c r="I166" s="41"/>
      <c r="J166" s="41"/>
      <c r="K166" s="41"/>
    </row>
    <row r="167" spans="1:11" ht="12.75">
      <c r="A167" s="120"/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spans="1:11" ht="12.75">
      <c r="A168" s="120"/>
      <c r="B168" s="41"/>
      <c r="C168" s="41"/>
      <c r="D168" s="41"/>
      <c r="E168" s="41"/>
      <c r="F168" s="41"/>
      <c r="G168" s="41"/>
      <c r="H168" s="41"/>
      <c r="I168" s="41"/>
      <c r="J168" s="41"/>
      <c r="K168" s="41"/>
    </row>
    <row r="169" spans="1:11" ht="12.75">
      <c r="A169" s="120"/>
      <c r="B169" s="41"/>
      <c r="C169" s="41"/>
      <c r="D169" s="41"/>
      <c r="E169" s="41"/>
      <c r="F169" s="41"/>
      <c r="G169" s="41"/>
      <c r="H169" s="41"/>
      <c r="I169" s="41"/>
      <c r="J169" s="41"/>
      <c r="K169" s="41"/>
    </row>
    <row r="170" spans="1:11" ht="12.75">
      <c r="A170" s="120"/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12.75">
      <c r="A171" s="120"/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1" ht="12.75">
      <c r="A172" s="120"/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1" ht="12.75">
      <c r="A173" s="120"/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ht="12.75">
      <c r="A174" s="120"/>
      <c r="B174" s="41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1" ht="12.75">
      <c r="A175" s="120"/>
      <c r="B175" s="41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1" ht="12.75">
      <c r="A176" s="120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ht="12.75">
      <c r="A177" s="120"/>
      <c r="B177" s="41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ht="12.75">
      <c r="A178" s="120"/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ht="12.75">
      <c r="A179" s="120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ht="12.75">
      <c r="A180" s="120"/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ht="12.75">
      <c r="A181" s="120"/>
      <c r="B181" s="41"/>
      <c r="C181" s="41"/>
      <c r="D181" s="41"/>
      <c r="E181" s="41"/>
      <c r="F181" s="41"/>
      <c r="G181" s="41"/>
      <c r="H181" s="41"/>
      <c r="I181" s="41"/>
      <c r="J181" s="41"/>
      <c r="K181" s="41"/>
    </row>
    <row r="182" spans="1:11" ht="12.75">
      <c r="A182" s="120"/>
      <c r="B182" s="41"/>
      <c r="C182" s="41"/>
      <c r="D182" s="41"/>
      <c r="E182" s="41"/>
      <c r="F182" s="41"/>
      <c r="G182" s="41"/>
      <c r="H182" s="41"/>
      <c r="I182" s="41"/>
      <c r="J182" s="41"/>
      <c r="K182" s="41"/>
    </row>
    <row r="183" spans="1:11" ht="12.75">
      <c r="A183" s="120"/>
      <c r="B183" s="41"/>
      <c r="C183" s="41"/>
      <c r="D183" s="41"/>
      <c r="E183" s="41"/>
      <c r="F183" s="41"/>
      <c r="G183" s="41"/>
      <c r="H183" s="41"/>
      <c r="I183" s="41"/>
      <c r="J183" s="41"/>
      <c r="K183" s="41"/>
    </row>
    <row r="184" spans="1:11" ht="12.75">
      <c r="A184" s="120"/>
      <c r="B184" s="41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ht="12.75">
      <c r="A185" s="120"/>
      <c r="B185" s="41"/>
      <c r="C185" s="41"/>
      <c r="D185" s="41"/>
      <c r="E185" s="41"/>
      <c r="F185" s="41"/>
      <c r="G185" s="41"/>
      <c r="H185" s="41"/>
      <c r="I185" s="41"/>
      <c r="J185" s="41"/>
      <c r="K185" s="41"/>
    </row>
    <row r="186" spans="1:11" ht="12.75">
      <c r="A186" s="120"/>
      <c r="B186" s="41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ht="12.75">
      <c r="A187" s="120"/>
      <c r="B187" s="41"/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 ht="12.75">
      <c r="A188" s="120"/>
      <c r="B188" s="41"/>
      <c r="C188" s="41"/>
      <c r="D188" s="41"/>
      <c r="E188" s="41"/>
      <c r="F188" s="41"/>
      <c r="G188" s="41"/>
      <c r="H188" s="41"/>
      <c r="I188" s="41"/>
      <c r="J188" s="41"/>
      <c r="K188" s="41"/>
    </row>
    <row r="189" spans="1:11" ht="12.75">
      <c r="A189" s="120"/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ht="12.75">
      <c r="A190" s="120"/>
      <c r="B190" s="41"/>
      <c r="C190" s="41"/>
      <c r="D190" s="41"/>
      <c r="E190" s="41"/>
      <c r="F190" s="41"/>
      <c r="G190" s="41"/>
      <c r="H190" s="41"/>
      <c r="I190" s="41"/>
      <c r="J190" s="41"/>
      <c r="K190" s="41"/>
    </row>
    <row r="191" spans="1:11" ht="12.75">
      <c r="A191" s="120"/>
      <c r="B191" s="41"/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1:11" ht="12.75">
      <c r="A192" s="120"/>
      <c r="B192" s="41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ht="12.75">
      <c r="A193" s="120"/>
      <c r="B193" s="41"/>
      <c r="C193" s="41"/>
      <c r="D193" s="41"/>
      <c r="E193" s="41"/>
      <c r="F193" s="41"/>
      <c r="G193" s="41"/>
      <c r="H193" s="41"/>
      <c r="I193" s="41"/>
      <c r="J193" s="41"/>
      <c r="K193" s="41"/>
    </row>
    <row r="194" spans="1:11" ht="12.75">
      <c r="A194" s="120"/>
      <c r="B194" s="41"/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ht="12.75">
      <c r="A195" s="120"/>
      <c r="B195" s="41"/>
      <c r="C195" s="41"/>
      <c r="D195" s="41"/>
      <c r="E195" s="41"/>
      <c r="F195" s="41"/>
      <c r="G195" s="41"/>
      <c r="H195" s="41"/>
      <c r="I195" s="41"/>
      <c r="J195" s="41"/>
      <c r="K195" s="41"/>
    </row>
    <row r="196" spans="1:11" ht="12.75">
      <c r="A196" s="120"/>
      <c r="B196" s="41"/>
      <c r="C196" s="41"/>
      <c r="D196" s="41"/>
      <c r="E196" s="41"/>
      <c r="F196" s="41"/>
      <c r="G196" s="41"/>
      <c r="H196" s="41"/>
      <c r="I196" s="41"/>
      <c r="J196" s="41"/>
      <c r="K196" s="41"/>
    </row>
    <row r="197" spans="1:11" ht="12.75">
      <c r="A197" s="120"/>
      <c r="B197" s="41"/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1:11" ht="12.75">
      <c r="A198" s="120"/>
      <c r="B198" s="41"/>
      <c r="C198" s="41"/>
      <c r="D198" s="41"/>
      <c r="E198" s="41"/>
      <c r="F198" s="41"/>
      <c r="G198" s="41"/>
      <c r="H198" s="41"/>
      <c r="I198" s="41"/>
      <c r="J198" s="41"/>
      <c r="K198" s="41"/>
    </row>
    <row r="199" spans="1:11" ht="12.75">
      <c r="A199" s="120"/>
      <c r="B199" s="41"/>
      <c r="C199" s="41"/>
      <c r="D199" s="41"/>
      <c r="E199" s="41"/>
      <c r="F199" s="41"/>
      <c r="G199" s="41"/>
      <c r="H199" s="41"/>
      <c r="I199" s="41"/>
      <c r="J199" s="41"/>
      <c r="K199" s="41"/>
    </row>
    <row r="200" spans="1:11" ht="12.75">
      <c r="A200" s="120"/>
      <c r="B200" s="41"/>
      <c r="C200" s="41"/>
      <c r="D200" s="41"/>
      <c r="E200" s="41"/>
      <c r="F200" s="41"/>
      <c r="G200" s="41"/>
      <c r="H200" s="41"/>
      <c r="I200" s="41"/>
      <c r="J200" s="41"/>
      <c r="K200" s="41"/>
    </row>
    <row r="201" spans="1:11" ht="12.75">
      <c r="A201" s="120"/>
      <c r="B201" s="41"/>
      <c r="C201" s="41"/>
      <c r="D201" s="41"/>
      <c r="E201" s="41"/>
      <c r="F201" s="41"/>
      <c r="G201" s="41"/>
      <c r="H201" s="41"/>
      <c r="I201" s="41"/>
      <c r="J201" s="41"/>
      <c r="K201" s="41"/>
    </row>
    <row r="202" spans="1:11" ht="12.75">
      <c r="A202" s="120"/>
      <c r="B202" s="41"/>
      <c r="C202" s="41"/>
      <c r="D202" s="41"/>
      <c r="E202" s="41"/>
      <c r="F202" s="41"/>
      <c r="G202" s="41"/>
      <c r="H202" s="41"/>
      <c r="I202" s="41"/>
      <c r="J202" s="41"/>
      <c r="K202" s="41"/>
    </row>
    <row r="203" spans="1:11" ht="12.75">
      <c r="A203" s="120"/>
      <c r="B203" s="41"/>
      <c r="C203" s="41"/>
      <c r="D203" s="41"/>
      <c r="E203" s="41"/>
      <c r="F203" s="41"/>
      <c r="G203" s="41"/>
      <c r="H203" s="41"/>
      <c r="I203" s="41"/>
      <c r="J203" s="41"/>
      <c r="K203" s="41"/>
    </row>
    <row r="204" spans="1:11" ht="12.75">
      <c r="A204" s="120"/>
      <c r="B204" s="41"/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1:11" ht="12.75">
      <c r="A205" s="120"/>
      <c r="B205" s="41"/>
      <c r="C205" s="41"/>
      <c r="D205" s="41"/>
      <c r="E205" s="41"/>
      <c r="F205" s="41"/>
      <c r="G205" s="41"/>
      <c r="H205" s="41"/>
      <c r="I205" s="41"/>
      <c r="J205" s="41"/>
      <c r="K205" s="41"/>
    </row>
    <row r="206" spans="1:11" ht="12.75">
      <c r="A206" s="120"/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1:11" ht="12.75">
      <c r="A207" s="120"/>
      <c r="B207" s="41"/>
      <c r="C207" s="41"/>
      <c r="D207" s="41"/>
      <c r="E207" s="41"/>
      <c r="F207" s="41"/>
      <c r="G207" s="41"/>
      <c r="H207" s="41"/>
      <c r="I207" s="41"/>
      <c r="J207" s="41"/>
      <c r="K207" s="41"/>
    </row>
    <row r="208" spans="1:11" ht="12.75">
      <c r="A208" s="120"/>
      <c r="B208" s="41"/>
      <c r="C208" s="41"/>
      <c r="D208" s="41"/>
      <c r="E208" s="41"/>
      <c r="F208" s="41"/>
      <c r="G208" s="41"/>
      <c r="H208" s="41"/>
      <c r="I208" s="41"/>
      <c r="J208" s="41"/>
      <c r="K208" s="41"/>
    </row>
    <row r="209" spans="1:11" ht="12.75">
      <c r="A209" s="120"/>
      <c r="B209" s="41"/>
      <c r="C209" s="41"/>
      <c r="D209" s="41"/>
      <c r="E209" s="41"/>
      <c r="F209" s="41"/>
      <c r="G209" s="41"/>
      <c r="H209" s="41"/>
      <c r="I209" s="41"/>
      <c r="J209" s="41"/>
      <c r="K209" s="41"/>
    </row>
    <row r="210" spans="1:11" ht="12.75">
      <c r="A210" s="120"/>
      <c r="B210" s="41"/>
      <c r="C210" s="41"/>
      <c r="D210" s="41"/>
      <c r="E210" s="41"/>
      <c r="F210" s="41"/>
      <c r="G210" s="41"/>
      <c r="H210" s="41"/>
      <c r="I210" s="41"/>
      <c r="J210" s="41"/>
      <c r="K210" s="41"/>
    </row>
    <row r="211" spans="1:11" ht="12.75">
      <c r="A211" s="120"/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1:11" ht="12.75">
      <c r="A212" s="120"/>
      <c r="B212" s="41"/>
      <c r="C212" s="41"/>
      <c r="D212" s="41"/>
      <c r="E212" s="41"/>
      <c r="F212" s="41"/>
      <c r="G212" s="41"/>
      <c r="H212" s="41"/>
      <c r="I212" s="41"/>
      <c r="J212" s="41"/>
      <c r="K212" s="41"/>
    </row>
    <row r="213" spans="1:11" ht="12.75">
      <c r="A213" s="120"/>
      <c r="B213" s="41"/>
      <c r="C213" s="41"/>
      <c r="D213" s="41"/>
      <c r="E213" s="41"/>
      <c r="F213" s="41"/>
      <c r="G213" s="41"/>
      <c r="H213" s="41"/>
      <c r="I213" s="41"/>
      <c r="J213" s="41"/>
      <c r="K213" s="41"/>
    </row>
    <row r="214" spans="1:11" ht="12.75">
      <c r="A214" s="120"/>
      <c r="B214" s="41"/>
      <c r="C214" s="41"/>
      <c r="D214" s="41"/>
      <c r="E214" s="41"/>
      <c r="F214" s="41"/>
      <c r="G214" s="41"/>
      <c r="H214" s="41"/>
      <c r="I214" s="41"/>
      <c r="J214" s="41"/>
      <c r="K214" s="41"/>
    </row>
    <row r="215" spans="1:11" ht="12.75">
      <c r="A215" s="120"/>
      <c r="B215" s="41"/>
      <c r="C215" s="41"/>
      <c r="D215" s="41"/>
      <c r="E215" s="41"/>
      <c r="F215" s="41"/>
      <c r="G215" s="41"/>
      <c r="H215" s="41"/>
      <c r="I215" s="41"/>
      <c r="J215" s="41"/>
      <c r="K215" s="41"/>
    </row>
    <row r="216" spans="1:11" ht="12.75">
      <c r="A216" s="120"/>
      <c r="B216" s="41"/>
      <c r="C216" s="41"/>
      <c r="D216" s="41"/>
      <c r="E216" s="41"/>
      <c r="F216" s="41"/>
      <c r="G216" s="41"/>
      <c r="H216" s="41"/>
      <c r="I216" s="41"/>
      <c r="J216" s="41"/>
      <c r="K216" s="41"/>
    </row>
    <row r="217" spans="1:11" ht="12.75">
      <c r="A217" s="120"/>
      <c r="B217" s="41"/>
      <c r="C217" s="41"/>
      <c r="D217" s="41"/>
      <c r="E217" s="41"/>
      <c r="F217" s="41"/>
      <c r="G217" s="41"/>
      <c r="H217" s="41"/>
      <c r="I217" s="41"/>
      <c r="J217" s="41"/>
      <c r="K217" s="41"/>
    </row>
    <row r="218" spans="1:11" ht="12.75">
      <c r="A218" s="120"/>
      <c r="B218" s="41"/>
      <c r="C218" s="41"/>
      <c r="D218" s="41"/>
      <c r="E218" s="41"/>
      <c r="F218" s="41"/>
      <c r="G218" s="41"/>
      <c r="H218" s="41"/>
      <c r="I218" s="41"/>
      <c r="J218" s="41"/>
      <c r="K218" s="41"/>
    </row>
    <row r="219" spans="1:11" ht="12.75">
      <c r="A219" s="120"/>
      <c r="B219" s="41"/>
      <c r="C219" s="41"/>
      <c r="D219" s="41"/>
      <c r="E219" s="41"/>
      <c r="F219" s="41"/>
      <c r="G219" s="41"/>
      <c r="H219" s="41"/>
      <c r="I219" s="41"/>
      <c r="J219" s="41"/>
      <c r="K219" s="41"/>
    </row>
    <row r="220" spans="1:11" ht="12.75">
      <c r="A220" s="120"/>
      <c r="B220" s="41"/>
      <c r="C220" s="41"/>
      <c r="D220" s="41"/>
      <c r="E220" s="41"/>
      <c r="F220" s="41"/>
      <c r="G220" s="41"/>
      <c r="H220" s="41"/>
      <c r="I220" s="41"/>
      <c r="J220" s="41"/>
      <c r="K220" s="41"/>
    </row>
    <row r="221" spans="1:11" ht="12.75">
      <c r="A221" s="120"/>
      <c r="B221" s="41"/>
      <c r="C221" s="41"/>
      <c r="D221" s="41"/>
      <c r="E221" s="41"/>
      <c r="F221" s="41"/>
      <c r="G221" s="41"/>
      <c r="H221" s="41"/>
      <c r="I221" s="41"/>
      <c r="J221" s="41"/>
      <c r="K221" s="41"/>
    </row>
    <row r="222" spans="1:11" ht="12.75">
      <c r="A222" s="120"/>
      <c r="B222" s="41"/>
      <c r="C222" s="41"/>
      <c r="D222" s="41"/>
      <c r="E222" s="41"/>
      <c r="F222" s="41"/>
      <c r="G222" s="41"/>
      <c r="H222" s="41"/>
      <c r="I222" s="41"/>
      <c r="J222" s="41"/>
      <c r="K222" s="41"/>
    </row>
    <row r="223" spans="1:11" ht="12.75">
      <c r="A223" s="120"/>
      <c r="B223" s="41"/>
      <c r="C223" s="41"/>
      <c r="D223" s="41"/>
      <c r="E223" s="41"/>
      <c r="F223" s="41"/>
      <c r="G223" s="41"/>
      <c r="H223" s="41"/>
      <c r="I223" s="41"/>
      <c r="J223" s="41"/>
      <c r="K223" s="41"/>
    </row>
    <row r="224" spans="1:11" ht="12.75">
      <c r="A224" s="120"/>
      <c r="B224" s="41"/>
      <c r="C224" s="41"/>
      <c r="D224" s="41"/>
      <c r="E224" s="41"/>
      <c r="F224" s="41"/>
      <c r="G224" s="41"/>
      <c r="H224" s="41"/>
      <c r="I224" s="41"/>
      <c r="J224" s="41"/>
      <c r="K224" s="41"/>
    </row>
    <row r="225" spans="1:11" ht="12.75">
      <c r="A225" s="120"/>
      <c r="B225" s="41"/>
      <c r="C225" s="41"/>
      <c r="D225" s="41"/>
      <c r="E225" s="41"/>
      <c r="F225" s="41"/>
      <c r="G225" s="41"/>
      <c r="H225" s="41"/>
      <c r="I225" s="41"/>
      <c r="J225" s="41"/>
      <c r="K225" s="41"/>
    </row>
    <row r="226" spans="1:11" ht="12.75">
      <c r="A226" s="120"/>
      <c r="B226" s="41"/>
      <c r="C226" s="41"/>
      <c r="D226" s="41"/>
      <c r="E226" s="41"/>
      <c r="F226" s="41"/>
      <c r="G226" s="41"/>
      <c r="H226" s="41"/>
      <c r="I226" s="41"/>
      <c r="J226" s="41"/>
      <c r="K226" s="41"/>
    </row>
    <row r="227" spans="1:11" ht="12.75">
      <c r="A227" s="120"/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spans="1:11" ht="12.75">
      <c r="A228" s="120"/>
      <c r="B228" s="41"/>
      <c r="C228" s="41"/>
      <c r="D228" s="41"/>
      <c r="E228" s="41"/>
      <c r="F228" s="41"/>
      <c r="G228" s="41"/>
      <c r="H228" s="41"/>
      <c r="I228" s="41"/>
      <c r="J228" s="41"/>
      <c r="K228" s="41"/>
    </row>
    <row r="229" spans="1:11" ht="12.75">
      <c r="A229" s="120"/>
      <c r="B229" s="41"/>
      <c r="C229" s="41"/>
      <c r="D229" s="41"/>
      <c r="E229" s="41"/>
      <c r="F229" s="41"/>
      <c r="G229" s="41"/>
      <c r="H229" s="41"/>
      <c r="I229" s="41"/>
      <c r="J229" s="41"/>
      <c r="K229" s="41"/>
    </row>
    <row r="230" spans="1:11" ht="12.75">
      <c r="A230" s="120"/>
      <c r="B230" s="41"/>
      <c r="C230" s="41"/>
      <c r="D230" s="41"/>
      <c r="E230" s="41"/>
      <c r="F230" s="41"/>
      <c r="G230" s="41"/>
      <c r="H230" s="41"/>
      <c r="I230" s="41"/>
      <c r="J230" s="41"/>
      <c r="K230" s="41"/>
    </row>
    <row r="231" spans="1:11" ht="12.75">
      <c r="A231" s="120"/>
      <c r="B231" s="41"/>
      <c r="C231" s="41"/>
      <c r="D231" s="41"/>
      <c r="E231" s="41"/>
      <c r="F231" s="41"/>
      <c r="G231" s="41"/>
      <c r="H231" s="41"/>
      <c r="I231" s="41"/>
      <c r="J231" s="41"/>
      <c r="K231" s="41"/>
    </row>
    <row r="232" spans="1:11" ht="12.75">
      <c r="A232" s="120"/>
      <c r="B232" s="41"/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1:11" ht="12.75">
      <c r="A233" s="120"/>
      <c r="B233" s="41"/>
      <c r="C233" s="41"/>
      <c r="D233" s="41"/>
      <c r="E233" s="41"/>
      <c r="F233" s="41"/>
      <c r="G233" s="41"/>
      <c r="H233" s="41"/>
      <c r="I233" s="41"/>
      <c r="J233" s="41"/>
      <c r="K233" s="41"/>
    </row>
    <row r="234" spans="1:11" ht="12.75">
      <c r="A234" s="120"/>
      <c r="B234" s="41"/>
      <c r="C234" s="41"/>
      <c r="D234" s="41"/>
      <c r="E234" s="41"/>
      <c r="F234" s="41"/>
      <c r="G234" s="41"/>
      <c r="H234" s="41"/>
      <c r="I234" s="41"/>
      <c r="J234" s="41"/>
      <c r="K234" s="41"/>
    </row>
    <row r="235" spans="1:11" ht="12.75">
      <c r="A235" s="120"/>
      <c r="B235" s="41"/>
      <c r="C235" s="41"/>
      <c r="D235" s="41"/>
      <c r="E235" s="41"/>
      <c r="F235" s="41"/>
      <c r="G235" s="41"/>
      <c r="H235" s="41"/>
      <c r="I235" s="41"/>
      <c r="J235" s="41"/>
      <c r="K235" s="41"/>
    </row>
    <row r="236" spans="1:11" ht="12.75">
      <c r="A236" s="120"/>
      <c r="B236" s="41"/>
      <c r="C236" s="41"/>
      <c r="D236" s="41"/>
      <c r="E236" s="41"/>
      <c r="F236" s="41"/>
      <c r="G236" s="41"/>
      <c r="H236" s="41"/>
      <c r="I236" s="41"/>
      <c r="J236" s="41"/>
      <c r="K236" s="41"/>
    </row>
    <row r="237" spans="1:11" ht="12.75">
      <c r="A237" s="120"/>
      <c r="B237" s="41"/>
      <c r="C237" s="41"/>
      <c r="D237" s="41"/>
      <c r="E237" s="41"/>
      <c r="F237" s="41"/>
      <c r="G237" s="41"/>
      <c r="H237" s="41"/>
      <c r="I237" s="41"/>
      <c r="J237" s="41"/>
      <c r="K237" s="41"/>
    </row>
    <row r="238" spans="1:11" ht="12.75">
      <c r="A238" s="120"/>
      <c r="B238" s="41"/>
      <c r="C238" s="41"/>
      <c r="D238" s="41"/>
      <c r="E238" s="41"/>
      <c r="F238" s="41"/>
      <c r="G238" s="41"/>
      <c r="H238" s="41"/>
      <c r="I238" s="41"/>
      <c r="J238" s="41"/>
      <c r="K238" s="41"/>
    </row>
    <row r="239" spans="1:11" ht="12.75">
      <c r="A239" s="120"/>
      <c r="B239" s="41"/>
      <c r="C239" s="41"/>
      <c r="D239" s="41"/>
      <c r="E239" s="41"/>
      <c r="F239" s="41"/>
      <c r="G239" s="41"/>
      <c r="H239" s="41"/>
      <c r="I239" s="41"/>
      <c r="J239" s="41"/>
      <c r="K239" s="41"/>
    </row>
    <row r="240" spans="1:11" ht="12.75">
      <c r="A240" s="120"/>
      <c r="B240" s="41"/>
      <c r="C240" s="41"/>
      <c r="D240" s="41"/>
      <c r="E240" s="41"/>
      <c r="F240" s="41"/>
      <c r="G240" s="41"/>
      <c r="H240" s="41"/>
      <c r="I240" s="41"/>
      <c r="J240" s="41"/>
      <c r="K240" s="41"/>
    </row>
    <row r="241" spans="1:11" ht="12.75">
      <c r="A241" s="120"/>
      <c r="B241" s="41"/>
      <c r="C241" s="41"/>
      <c r="D241" s="41"/>
      <c r="E241" s="41"/>
      <c r="F241" s="41"/>
      <c r="G241" s="41"/>
      <c r="H241" s="41"/>
      <c r="I241" s="41"/>
      <c r="J241" s="41"/>
      <c r="K241" s="41"/>
    </row>
    <row r="242" spans="1:11" ht="12.75">
      <c r="A242" s="120"/>
      <c r="B242" s="41"/>
      <c r="C242" s="41"/>
      <c r="D242" s="41"/>
      <c r="E242" s="41"/>
      <c r="F242" s="41"/>
      <c r="G242" s="41"/>
      <c r="H242" s="41"/>
      <c r="I242" s="41"/>
      <c r="J242" s="41"/>
      <c r="K242" s="41"/>
    </row>
    <row r="243" spans="1:11" ht="12.75">
      <c r="A243" s="120"/>
      <c r="B243" s="41"/>
      <c r="C243" s="41"/>
      <c r="D243" s="41"/>
      <c r="E243" s="41"/>
      <c r="F243" s="41"/>
      <c r="G243" s="41"/>
      <c r="H243" s="41"/>
      <c r="I243" s="41"/>
      <c r="J243" s="41"/>
      <c r="K243" s="41"/>
    </row>
    <row r="244" spans="1:11" ht="12.75">
      <c r="A244" s="120"/>
      <c r="B244" s="41"/>
      <c r="C244" s="41"/>
      <c r="D244" s="41"/>
      <c r="E244" s="41"/>
      <c r="F244" s="41"/>
      <c r="G244" s="41"/>
      <c r="H244" s="41"/>
      <c r="I244" s="41"/>
      <c r="J244" s="41"/>
      <c r="K244" s="41"/>
    </row>
    <row r="245" spans="1:11" ht="12.75">
      <c r="A245" s="120"/>
      <c r="B245" s="41"/>
      <c r="C245" s="41"/>
      <c r="D245" s="41"/>
      <c r="E245" s="41"/>
      <c r="F245" s="41"/>
      <c r="G245" s="41"/>
      <c r="H245" s="41"/>
      <c r="I245" s="41"/>
      <c r="J245" s="41"/>
      <c r="K245" s="41"/>
    </row>
    <row r="246" spans="1:11" ht="12.75">
      <c r="A246" s="120"/>
      <c r="B246" s="41"/>
      <c r="C246" s="41"/>
      <c r="D246" s="41"/>
      <c r="E246" s="41"/>
      <c r="F246" s="41"/>
      <c r="G246" s="41"/>
      <c r="H246" s="41"/>
      <c r="I246" s="41"/>
      <c r="J246" s="41"/>
      <c r="K246" s="41"/>
    </row>
    <row r="247" spans="1:11" ht="12.75">
      <c r="A247" s="120"/>
      <c r="B247" s="41"/>
      <c r="C247" s="41"/>
      <c r="D247" s="41"/>
      <c r="E247" s="41"/>
      <c r="F247" s="41"/>
      <c r="G247" s="41"/>
      <c r="H247" s="41"/>
      <c r="I247" s="41"/>
      <c r="J247" s="41"/>
      <c r="K247" s="41"/>
    </row>
    <row r="248" spans="1:11" ht="12.75">
      <c r="A248" s="120"/>
      <c r="B248" s="41"/>
      <c r="C248" s="41"/>
      <c r="D248" s="41"/>
      <c r="E248" s="41"/>
      <c r="F248" s="41"/>
      <c r="G248" s="41"/>
      <c r="H248" s="41"/>
      <c r="I248" s="41"/>
      <c r="J248" s="41"/>
      <c r="K248" s="41"/>
    </row>
    <row r="249" spans="1:11" ht="12.75">
      <c r="A249" s="120"/>
      <c r="B249" s="41"/>
      <c r="C249" s="41"/>
      <c r="D249" s="41"/>
      <c r="E249" s="41"/>
      <c r="F249" s="41"/>
      <c r="G249" s="41"/>
      <c r="H249" s="41"/>
      <c r="I249" s="41"/>
      <c r="J249" s="41"/>
      <c r="K249" s="41"/>
    </row>
    <row r="250" spans="1:11" ht="12.75">
      <c r="A250" s="120"/>
      <c r="B250" s="41"/>
      <c r="C250" s="41"/>
      <c r="D250" s="41"/>
      <c r="E250" s="41"/>
      <c r="F250" s="41"/>
      <c r="G250" s="41"/>
      <c r="H250" s="41"/>
      <c r="I250" s="41"/>
      <c r="J250" s="41"/>
      <c r="K250" s="41"/>
    </row>
    <row r="251" spans="1:11" ht="12.75">
      <c r="A251" s="120"/>
      <c r="B251" s="41"/>
      <c r="C251" s="41"/>
      <c r="D251" s="41"/>
      <c r="E251" s="41"/>
      <c r="F251" s="41"/>
      <c r="G251" s="41"/>
      <c r="H251" s="41"/>
      <c r="I251" s="41"/>
      <c r="J251" s="41"/>
      <c r="K251" s="41"/>
    </row>
    <row r="252" spans="1:11" ht="12.75">
      <c r="A252" s="120"/>
      <c r="B252" s="41"/>
      <c r="C252" s="41"/>
      <c r="D252" s="41"/>
      <c r="E252" s="41"/>
      <c r="F252" s="41"/>
      <c r="G252" s="41"/>
      <c r="H252" s="41"/>
      <c r="I252" s="41"/>
      <c r="J252" s="41"/>
      <c r="K252" s="41"/>
    </row>
    <row r="253" spans="1:11" ht="12.75">
      <c r="A253" s="120"/>
      <c r="B253" s="41"/>
      <c r="C253" s="41"/>
      <c r="D253" s="41"/>
      <c r="E253" s="41"/>
      <c r="F253" s="41"/>
      <c r="G253" s="41"/>
      <c r="H253" s="41"/>
      <c r="I253" s="41"/>
      <c r="J253" s="41"/>
      <c r="K253" s="41"/>
    </row>
    <row r="254" spans="1:11" ht="12.75">
      <c r="A254" s="120"/>
      <c r="B254" s="41"/>
      <c r="C254" s="41"/>
      <c r="D254" s="41"/>
      <c r="E254" s="41"/>
      <c r="F254" s="41"/>
      <c r="G254" s="41"/>
      <c r="H254" s="41"/>
      <c r="I254" s="41"/>
      <c r="J254" s="41"/>
      <c r="K254" s="41"/>
    </row>
    <row r="255" spans="1:11" ht="12.75">
      <c r="A255" s="120"/>
      <c r="B255" s="41"/>
      <c r="C255" s="41"/>
      <c r="D255" s="41"/>
      <c r="E255" s="41"/>
      <c r="F255" s="41"/>
      <c r="G255" s="41"/>
      <c r="H255" s="41"/>
      <c r="I255" s="41"/>
      <c r="J255" s="41"/>
      <c r="K255" s="41"/>
    </row>
    <row r="256" spans="1:11" ht="12.75">
      <c r="A256" s="120"/>
      <c r="B256" s="41"/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1:11" ht="12.75">
      <c r="A257" s="120"/>
      <c r="B257" s="41"/>
      <c r="C257" s="41"/>
      <c r="D257" s="41"/>
      <c r="E257" s="41"/>
      <c r="F257" s="41"/>
      <c r="G257" s="41"/>
      <c r="H257" s="41"/>
      <c r="I257" s="41"/>
      <c r="J257" s="41"/>
      <c r="K257" s="41"/>
    </row>
    <row r="258" spans="1:11" ht="12.75">
      <c r="A258" s="120"/>
      <c r="B258" s="41"/>
      <c r="C258" s="41"/>
      <c r="D258" s="41"/>
      <c r="E258" s="41"/>
      <c r="F258" s="41"/>
      <c r="G258" s="41"/>
      <c r="H258" s="41"/>
      <c r="I258" s="41"/>
      <c r="J258" s="41"/>
      <c r="K258" s="41"/>
    </row>
    <row r="259" spans="1:11" ht="12.75">
      <c r="A259" s="120"/>
      <c r="B259" s="41"/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1:11" ht="12.75">
      <c r="A260" s="120"/>
      <c r="B260" s="41"/>
      <c r="C260" s="41"/>
      <c r="D260" s="41"/>
      <c r="E260" s="41"/>
      <c r="F260" s="41"/>
      <c r="G260" s="41"/>
      <c r="H260" s="41"/>
      <c r="I260" s="41"/>
      <c r="J260" s="41"/>
      <c r="K260" s="41"/>
    </row>
    <row r="261" spans="1:11" ht="12.75">
      <c r="A261" s="120"/>
      <c r="B261" s="41"/>
      <c r="C261" s="41"/>
      <c r="D261" s="41"/>
      <c r="E261" s="41"/>
      <c r="F261" s="41"/>
      <c r="G261" s="41"/>
      <c r="H261" s="41"/>
      <c r="I261" s="41"/>
      <c r="J261" s="41"/>
      <c r="K261" s="41"/>
    </row>
    <row r="262" spans="1:11" ht="12.75">
      <c r="A262" s="120"/>
      <c r="B262" s="41"/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1:11" ht="12.75">
      <c r="A263" s="120"/>
      <c r="B263" s="41"/>
      <c r="C263" s="41"/>
      <c r="D263" s="41"/>
      <c r="E263" s="41"/>
      <c r="F263" s="41"/>
      <c r="G263" s="41"/>
      <c r="H263" s="41"/>
      <c r="I263" s="41"/>
      <c r="J263" s="41"/>
      <c r="K263" s="41"/>
    </row>
    <row r="264" spans="1:11" ht="12.75">
      <c r="A264" s="120"/>
      <c r="B264" s="41"/>
      <c r="C264" s="41"/>
      <c r="D264" s="41"/>
      <c r="E264" s="41"/>
      <c r="F264" s="41"/>
      <c r="G264" s="41"/>
      <c r="H264" s="41"/>
      <c r="I264" s="41"/>
      <c r="J264" s="41"/>
      <c r="K264" s="41"/>
    </row>
    <row r="265" spans="1:11" ht="12.75">
      <c r="A265" s="120"/>
      <c r="B265" s="41"/>
      <c r="C265" s="41"/>
      <c r="D265" s="41"/>
      <c r="E265" s="41"/>
      <c r="F265" s="41"/>
      <c r="G265" s="41"/>
      <c r="H265" s="41"/>
      <c r="I265" s="41"/>
      <c r="J265" s="41"/>
      <c r="K265" s="41"/>
    </row>
    <row r="266" spans="1:11" ht="12.75">
      <c r="A266" s="120"/>
      <c r="B266" s="41"/>
      <c r="C266" s="41"/>
      <c r="D266" s="41"/>
      <c r="E266" s="41"/>
      <c r="F266" s="41"/>
      <c r="G266" s="41"/>
      <c r="H266" s="41"/>
      <c r="I266" s="41"/>
      <c r="J266" s="41"/>
      <c r="K266" s="41"/>
    </row>
    <row r="267" spans="1:11" ht="12.75">
      <c r="A267" s="120"/>
      <c r="B267" s="41"/>
      <c r="C267" s="41"/>
      <c r="D267" s="41"/>
      <c r="E267" s="41"/>
      <c r="F267" s="41"/>
      <c r="G267" s="41"/>
      <c r="H267" s="41"/>
      <c r="I267" s="41"/>
      <c r="J267" s="41"/>
      <c r="K267" s="41"/>
    </row>
    <row r="268" spans="1:11" ht="12.75">
      <c r="A268" s="120"/>
      <c r="B268" s="41"/>
      <c r="C268" s="41"/>
      <c r="D268" s="41"/>
      <c r="E268" s="41"/>
      <c r="F268" s="41"/>
      <c r="G268" s="41"/>
      <c r="H268" s="41"/>
      <c r="I268" s="41"/>
      <c r="J268" s="41"/>
      <c r="K268" s="41"/>
    </row>
    <row r="269" spans="1:11" ht="12.75">
      <c r="A269" s="120"/>
      <c r="B269" s="41"/>
      <c r="C269" s="41"/>
      <c r="D269" s="41"/>
      <c r="E269" s="41"/>
      <c r="F269" s="41"/>
      <c r="G269" s="41"/>
      <c r="H269" s="41"/>
      <c r="I269" s="41"/>
      <c r="J269" s="41"/>
      <c r="K269" s="41"/>
    </row>
    <row r="270" spans="1:11" ht="12.75">
      <c r="A270" s="120"/>
      <c r="B270" s="41"/>
      <c r="C270" s="41"/>
      <c r="D270" s="41"/>
      <c r="E270" s="41"/>
      <c r="F270" s="41"/>
      <c r="G270" s="41"/>
      <c r="H270" s="41"/>
      <c r="I270" s="41"/>
      <c r="J270" s="41"/>
      <c r="K270" s="41"/>
    </row>
    <row r="271" spans="1:11" ht="12.75">
      <c r="A271" s="120"/>
      <c r="B271" s="41"/>
      <c r="C271" s="41"/>
      <c r="D271" s="41"/>
      <c r="E271" s="41"/>
      <c r="F271" s="41"/>
      <c r="G271" s="41"/>
      <c r="H271" s="41"/>
      <c r="I271" s="41"/>
      <c r="J271" s="41"/>
      <c r="K271" s="41"/>
    </row>
    <row r="272" spans="1:11" ht="12.75">
      <c r="A272" s="120"/>
      <c r="B272" s="41"/>
      <c r="C272" s="41"/>
      <c r="D272" s="41"/>
      <c r="E272" s="41"/>
      <c r="F272" s="41"/>
      <c r="G272" s="41"/>
      <c r="H272" s="41"/>
      <c r="I272" s="41"/>
      <c r="J272" s="41"/>
      <c r="K272" s="41"/>
    </row>
    <row r="273" spans="1:11" ht="12.75">
      <c r="A273" s="120"/>
      <c r="B273" s="41"/>
      <c r="C273" s="41"/>
      <c r="D273" s="41"/>
      <c r="E273" s="41"/>
      <c r="F273" s="41"/>
      <c r="G273" s="41"/>
      <c r="H273" s="41"/>
      <c r="I273" s="41"/>
      <c r="J273" s="41"/>
      <c r="K273" s="41"/>
    </row>
    <row r="274" spans="1:11" ht="12.75">
      <c r="A274" s="120"/>
      <c r="B274" s="41"/>
      <c r="C274" s="41"/>
      <c r="D274" s="41"/>
      <c r="E274" s="41"/>
      <c r="F274" s="41"/>
      <c r="G274" s="41"/>
      <c r="H274" s="41"/>
      <c r="I274" s="41"/>
      <c r="J274" s="41"/>
      <c r="K274" s="41"/>
    </row>
    <row r="275" spans="1:11" ht="12.75">
      <c r="A275" s="120"/>
      <c r="B275" s="41"/>
      <c r="C275" s="41"/>
      <c r="D275" s="41"/>
      <c r="E275" s="41"/>
      <c r="F275" s="41"/>
      <c r="G275" s="41"/>
      <c r="H275" s="41"/>
      <c r="I275" s="41"/>
      <c r="J275" s="41"/>
      <c r="K275" s="41"/>
    </row>
    <row r="276" spans="1:11" ht="12.75">
      <c r="A276" s="120"/>
      <c r="B276" s="41"/>
      <c r="C276" s="41"/>
      <c r="D276" s="41"/>
      <c r="E276" s="41"/>
      <c r="F276" s="41"/>
      <c r="G276" s="41"/>
      <c r="H276" s="41"/>
      <c r="I276" s="41"/>
      <c r="J276" s="41"/>
      <c r="K276" s="41"/>
    </row>
    <row r="277" spans="1:11" ht="12.75">
      <c r="A277" s="120"/>
      <c r="B277" s="41"/>
      <c r="C277" s="41"/>
      <c r="D277" s="41"/>
      <c r="E277" s="41"/>
      <c r="F277" s="41"/>
      <c r="G277" s="41"/>
      <c r="H277" s="41"/>
      <c r="I277" s="41"/>
      <c r="J277" s="41"/>
      <c r="K277" s="41"/>
    </row>
    <row r="278" spans="1:11" ht="12.75">
      <c r="A278" s="120"/>
      <c r="B278" s="41"/>
      <c r="C278" s="41"/>
      <c r="D278" s="41"/>
      <c r="E278" s="41"/>
      <c r="F278" s="41"/>
      <c r="G278" s="41"/>
      <c r="H278" s="41"/>
      <c r="I278" s="41"/>
      <c r="J278" s="41"/>
      <c r="K278" s="41"/>
    </row>
    <row r="279" spans="1:11" ht="12.75">
      <c r="A279" s="120"/>
      <c r="B279" s="41"/>
      <c r="C279" s="41"/>
      <c r="D279" s="41"/>
      <c r="E279" s="41"/>
      <c r="F279" s="41"/>
      <c r="G279" s="41"/>
      <c r="H279" s="41"/>
      <c r="I279" s="41"/>
      <c r="J279" s="41"/>
      <c r="K279" s="41"/>
    </row>
    <row r="280" spans="1:11" ht="12.75">
      <c r="A280" s="120"/>
      <c r="B280" s="41"/>
      <c r="C280" s="41"/>
      <c r="D280" s="41"/>
      <c r="E280" s="41"/>
      <c r="F280" s="41"/>
      <c r="G280" s="41"/>
      <c r="H280" s="41"/>
      <c r="I280" s="41"/>
      <c r="J280" s="41"/>
      <c r="K280" s="41"/>
    </row>
    <row r="281" spans="1:11" ht="12.75">
      <c r="A281" s="120"/>
      <c r="B281" s="41"/>
      <c r="C281" s="41"/>
      <c r="D281" s="41"/>
      <c r="E281" s="41"/>
      <c r="F281" s="41"/>
      <c r="G281" s="41"/>
      <c r="H281" s="41"/>
      <c r="I281" s="41"/>
      <c r="J281" s="41"/>
      <c r="K281" s="41"/>
    </row>
    <row r="282" spans="1:11" ht="12.75">
      <c r="A282" s="120"/>
      <c r="B282" s="41"/>
      <c r="C282" s="41"/>
      <c r="D282" s="41"/>
      <c r="E282" s="41"/>
      <c r="F282" s="41"/>
      <c r="G282" s="41"/>
      <c r="H282" s="41"/>
      <c r="I282" s="41"/>
      <c r="J282" s="41"/>
      <c r="K282" s="41"/>
    </row>
    <row r="283" spans="1:11" ht="12.75">
      <c r="A283" s="120"/>
      <c r="B283" s="41"/>
      <c r="C283" s="41"/>
      <c r="D283" s="41"/>
      <c r="E283" s="41"/>
      <c r="F283" s="41"/>
      <c r="G283" s="41"/>
      <c r="H283" s="41"/>
      <c r="I283" s="41"/>
      <c r="J283" s="41"/>
      <c r="K283" s="41"/>
    </row>
    <row r="284" spans="1:11" ht="12.75">
      <c r="A284" s="120"/>
      <c r="B284" s="41"/>
      <c r="C284" s="41"/>
      <c r="D284" s="41"/>
      <c r="E284" s="41"/>
      <c r="F284" s="41"/>
      <c r="G284" s="41"/>
      <c r="H284" s="41"/>
      <c r="I284" s="41"/>
      <c r="J284" s="41"/>
      <c r="K284" s="41"/>
    </row>
    <row r="285" spans="1:11" ht="12.75">
      <c r="A285" s="120"/>
      <c r="B285" s="41"/>
      <c r="C285" s="41"/>
      <c r="D285" s="41"/>
      <c r="E285" s="41"/>
      <c r="F285" s="41"/>
      <c r="G285" s="41"/>
      <c r="H285" s="41"/>
      <c r="I285" s="41"/>
      <c r="J285" s="41"/>
      <c r="K285" s="41"/>
    </row>
    <row r="286" spans="1:11" ht="12.75">
      <c r="A286" s="120"/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spans="1:11" ht="12.75">
      <c r="A287" s="120"/>
      <c r="B287" s="41"/>
      <c r="C287" s="41"/>
      <c r="D287" s="41"/>
      <c r="E287" s="41"/>
      <c r="F287" s="41"/>
      <c r="G287" s="41"/>
      <c r="H287" s="41"/>
      <c r="I287" s="41"/>
      <c r="J287" s="41"/>
      <c r="K287" s="41"/>
    </row>
    <row r="288" spans="1:11" ht="12.75">
      <c r="A288" s="120"/>
      <c r="B288" s="41"/>
      <c r="C288" s="41"/>
      <c r="D288" s="41"/>
      <c r="E288" s="41"/>
      <c r="F288" s="41"/>
      <c r="G288" s="41"/>
      <c r="H288" s="41"/>
      <c r="I288" s="41"/>
      <c r="J288" s="41"/>
      <c r="K288" s="41"/>
    </row>
    <row r="289" spans="1:11" ht="12.75">
      <c r="A289" s="120"/>
      <c r="B289" s="41"/>
      <c r="C289" s="41"/>
      <c r="D289" s="41"/>
      <c r="E289" s="41"/>
      <c r="F289" s="41"/>
      <c r="G289" s="41"/>
      <c r="H289" s="41"/>
      <c r="I289" s="41"/>
      <c r="J289" s="41"/>
      <c r="K289" s="41"/>
    </row>
    <row r="290" spans="1:11" ht="12.75">
      <c r="A290" s="120"/>
      <c r="B290" s="41"/>
      <c r="C290" s="41"/>
      <c r="D290" s="41"/>
      <c r="E290" s="41"/>
      <c r="F290" s="41"/>
      <c r="G290" s="41"/>
      <c r="H290" s="41"/>
      <c r="I290" s="41"/>
      <c r="J290" s="41"/>
      <c r="K290" s="41"/>
    </row>
    <row r="291" spans="1:11" ht="12.75">
      <c r="A291" s="120"/>
      <c r="B291" s="41"/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1:11" ht="12.75">
      <c r="A292" s="120"/>
      <c r="B292" s="41"/>
      <c r="C292" s="41"/>
      <c r="D292" s="41"/>
      <c r="E292" s="41"/>
      <c r="F292" s="41"/>
      <c r="G292" s="41"/>
      <c r="H292" s="41"/>
      <c r="I292" s="41"/>
      <c r="J292" s="41"/>
      <c r="K292" s="41"/>
    </row>
    <row r="293" spans="1:11" ht="12.75">
      <c r="A293" s="120"/>
      <c r="B293" s="41"/>
      <c r="C293" s="41"/>
      <c r="D293" s="41"/>
      <c r="E293" s="41"/>
      <c r="F293" s="41"/>
      <c r="G293" s="41"/>
      <c r="H293" s="41"/>
      <c r="I293" s="41"/>
      <c r="J293" s="41"/>
      <c r="K293" s="41"/>
    </row>
    <row r="294" spans="1:11" ht="12.75">
      <c r="A294" s="120"/>
      <c r="B294" s="41"/>
      <c r="C294" s="41"/>
      <c r="D294" s="41"/>
      <c r="E294" s="41"/>
      <c r="F294" s="41"/>
      <c r="G294" s="41"/>
      <c r="H294" s="41"/>
      <c r="I294" s="41"/>
      <c r="J294" s="41"/>
      <c r="K294" s="41"/>
    </row>
    <row r="295" spans="1:11" ht="12.75">
      <c r="A295" s="120"/>
      <c r="B295" s="41"/>
      <c r="C295" s="41"/>
      <c r="D295" s="41"/>
      <c r="E295" s="41"/>
      <c r="F295" s="41"/>
      <c r="G295" s="41"/>
      <c r="H295" s="41"/>
      <c r="I295" s="41"/>
      <c r="J295" s="41"/>
      <c r="K295" s="41"/>
    </row>
    <row r="296" spans="1:11" ht="12.75">
      <c r="A296" s="120"/>
      <c r="B296" s="41"/>
      <c r="C296" s="41"/>
      <c r="D296" s="41"/>
      <c r="E296" s="41"/>
      <c r="F296" s="41"/>
      <c r="G296" s="41"/>
      <c r="H296" s="41"/>
      <c r="I296" s="41"/>
      <c r="J296" s="41"/>
      <c r="K296" s="41"/>
    </row>
    <row r="297" spans="1:11" ht="12.75">
      <c r="A297" s="120"/>
      <c r="B297" s="41"/>
      <c r="C297" s="41"/>
      <c r="D297" s="41"/>
      <c r="E297" s="41"/>
      <c r="F297" s="41"/>
      <c r="G297" s="41"/>
      <c r="H297" s="41"/>
      <c r="I297" s="41"/>
      <c r="J297" s="41"/>
      <c r="K297" s="41"/>
    </row>
    <row r="298" spans="1:11" ht="12.75">
      <c r="A298" s="120"/>
      <c r="B298" s="41"/>
      <c r="C298" s="41"/>
      <c r="D298" s="41"/>
      <c r="E298" s="41"/>
      <c r="F298" s="41"/>
      <c r="G298" s="41"/>
      <c r="H298" s="41"/>
      <c r="I298" s="41"/>
      <c r="J298" s="41"/>
      <c r="K298" s="41"/>
    </row>
    <row r="299" spans="1:11" ht="12.75">
      <c r="A299" s="120"/>
      <c r="B299" s="41"/>
      <c r="C299" s="41"/>
      <c r="D299" s="41"/>
      <c r="E299" s="41"/>
      <c r="F299" s="41"/>
      <c r="G299" s="41"/>
      <c r="H299" s="41"/>
      <c r="I299" s="41"/>
      <c r="J299" s="41"/>
      <c r="K299" s="41"/>
    </row>
    <row r="300" spans="1:11" ht="12.75">
      <c r="A300" s="120"/>
      <c r="B300" s="41"/>
      <c r="C300" s="41"/>
      <c r="D300" s="41"/>
      <c r="E300" s="41"/>
      <c r="F300" s="41"/>
      <c r="G300" s="41"/>
      <c r="H300" s="41"/>
      <c r="I300" s="41"/>
      <c r="J300" s="41"/>
      <c r="K300" s="41"/>
    </row>
    <row r="301" spans="1:11" ht="12.75">
      <c r="A301" s="120"/>
      <c r="B301" s="41"/>
      <c r="C301" s="41"/>
      <c r="D301" s="41"/>
      <c r="E301" s="41"/>
      <c r="F301" s="41"/>
      <c r="G301" s="41"/>
      <c r="H301" s="41"/>
      <c r="I301" s="41"/>
      <c r="J301" s="41"/>
      <c r="K301" s="41"/>
    </row>
    <row r="302" spans="1:11" ht="12.75">
      <c r="A302" s="120"/>
      <c r="B302" s="41"/>
      <c r="C302" s="41"/>
      <c r="D302" s="41"/>
      <c r="E302" s="41"/>
      <c r="F302" s="41"/>
      <c r="G302" s="41"/>
      <c r="H302" s="41"/>
      <c r="I302" s="41"/>
      <c r="J302" s="41"/>
      <c r="K302" s="41"/>
    </row>
    <row r="303" spans="1:11" ht="12.75">
      <c r="A303" s="120"/>
      <c r="B303" s="41"/>
      <c r="C303" s="41"/>
      <c r="D303" s="41"/>
      <c r="E303" s="41"/>
      <c r="F303" s="41"/>
      <c r="G303" s="41"/>
      <c r="H303" s="41"/>
      <c r="I303" s="41"/>
      <c r="J303" s="41"/>
      <c r="K303" s="41"/>
    </row>
    <row r="304" spans="1:11" ht="12.75">
      <c r="A304" s="120"/>
      <c r="B304" s="41"/>
      <c r="C304" s="41"/>
      <c r="D304" s="41"/>
      <c r="E304" s="41"/>
      <c r="F304" s="41"/>
      <c r="G304" s="41"/>
      <c r="H304" s="41"/>
      <c r="I304" s="41"/>
      <c r="J304" s="41"/>
      <c r="K304" s="41"/>
    </row>
    <row r="305" spans="1:11" ht="12.75">
      <c r="A305" s="120"/>
      <c r="B305" s="41"/>
      <c r="C305" s="41"/>
      <c r="D305" s="41"/>
      <c r="E305" s="41"/>
      <c r="F305" s="41"/>
      <c r="G305" s="41"/>
      <c r="H305" s="41"/>
      <c r="I305" s="41"/>
      <c r="J305" s="41"/>
      <c r="K305" s="41"/>
    </row>
    <row r="306" spans="1:11" ht="12.75">
      <c r="A306" s="120"/>
      <c r="B306" s="41"/>
      <c r="C306" s="41"/>
      <c r="D306" s="41"/>
      <c r="E306" s="41"/>
      <c r="F306" s="41"/>
      <c r="G306" s="41"/>
      <c r="H306" s="41"/>
      <c r="I306" s="41"/>
      <c r="J306" s="41"/>
      <c r="K306" s="41"/>
    </row>
    <row r="307" spans="1:11" ht="12.75">
      <c r="A307" s="120"/>
      <c r="B307" s="41"/>
      <c r="C307" s="41"/>
      <c r="D307" s="41"/>
      <c r="E307" s="41"/>
      <c r="F307" s="41"/>
      <c r="G307" s="41"/>
      <c r="H307" s="41"/>
      <c r="I307" s="41"/>
      <c r="J307" s="41"/>
      <c r="K307" s="41"/>
    </row>
    <row r="308" spans="1:11" ht="12.75">
      <c r="A308" s="120"/>
      <c r="B308" s="41"/>
      <c r="C308" s="41"/>
      <c r="D308" s="41"/>
      <c r="E308" s="41"/>
      <c r="F308" s="41"/>
      <c r="G308" s="41"/>
      <c r="H308" s="41"/>
      <c r="I308" s="41"/>
      <c r="J308" s="41"/>
      <c r="K308" s="41"/>
    </row>
    <row r="309" spans="1:11" ht="12.75">
      <c r="A309" s="120"/>
      <c r="B309" s="41"/>
      <c r="C309" s="41"/>
      <c r="D309" s="41"/>
      <c r="E309" s="41"/>
      <c r="F309" s="41"/>
      <c r="G309" s="41"/>
      <c r="H309" s="41"/>
      <c r="I309" s="41"/>
      <c r="J309" s="41"/>
      <c r="K309" s="41"/>
    </row>
    <row r="310" spans="1:11" ht="12.75">
      <c r="A310" s="120"/>
      <c r="B310" s="41"/>
      <c r="C310" s="41"/>
      <c r="D310" s="41"/>
      <c r="E310" s="41"/>
      <c r="F310" s="41"/>
      <c r="G310" s="41"/>
      <c r="H310" s="41"/>
      <c r="I310" s="41"/>
      <c r="J310" s="41"/>
      <c r="K310" s="41"/>
    </row>
    <row r="311" spans="1:11" ht="12.75">
      <c r="A311" s="120"/>
      <c r="B311" s="41"/>
      <c r="C311" s="41"/>
      <c r="D311" s="41"/>
      <c r="E311" s="41"/>
      <c r="F311" s="41"/>
      <c r="G311" s="41"/>
      <c r="H311" s="41"/>
      <c r="I311" s="41"/>
      <c r="J311" s="41"/>
      <c r="K311" s="41"/>
    </row>
    <row r="312" spans="1:11" ht="12.75">
      <c r="A312" s="120"/>
      <c r="B312" s="41"/>
      <c r="C312" s="41"/>
      <c r="D312" s="41"/>
      <c r="E312" s="41"/>
      <c r="F312" s="41"/>
      <c r="G312" s="41"/>
      <c r="H312" s="41"/>
      <c r="I312" s="41"/>
      <c r="J312" s="41"/>
      <c r="K312" s="41"/>
    </row>
    <row r="313" spans="1:11" ht="12.75">
      <c r="A313" s="120"/>
      <c r="B313" s="41"/>
      <c r="C313" s="41"/>
      <c r="D313" s="41"/>
      <c r="E313" s="41"/>
      <c r="F313" s="41"/>
      <c r="G313" s="41"/>
      <c r="H313" s="41"/>
      <c r="I313" s="41"/>
      <c r="J313" s="41"/>
      <c r="K313" s="41"/>
    </row>
    <row r="314" spans="1:11" ht="12.75">
      <c r="A314" s="120"/>
      <c r="B314" s="41"/>
      <c r="C314" s="41"/>
      <c r="D314" s="41"/>
      <c r="E314" s="41"/>
      <c r="F314" s="41"/>
      <c r="G314" s="41"/>
      <c r="H314" s="41"/>
      <c r="I314" s="41"/>
      <c r="J314" s="41"/>
      <c r="K314" s="41"/>
    </row>
    <row r="315" spans="1:11" ht="12.75">
      <c r="A315" s="120"/>
      <c r="B315" s="41"/>
      <c r="C315" s="41"/>
      <c r="D315" s="41"/>
      <c r="E315" s="41"/>
      <c r="F315" s="41"/>
      <c r="G315" s="41"/>
      <c r="H315" s="41"/>
      <c r="I315" s="41"/>
      <c r="J315" s="41"/>
      <c r="K315" s="41"/>
    </row>
    <row r="316" spans="1:11" ht="12.75">
      <c r="A316" s="120"/>
      <c r="B316" s="41"/>
      <c r="C316" s="41"/>
      <c r="D316" s="41"/>
      <c r="E316" s="41"/>
      <c r="F316" s="41"/>
      <c r="G316" s="41"/>
      <c r="H316" s="41"/>
      <c r="I316" s="41"/>
      <c r="J316" s="41"/>
      <c r="K316" s="41"/>
    </row>
    <row r="317" spans="1:11" ht="12.75">
      <c r="A317" s="120"/>
      <c r="B317" s="41"/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1:11" ht="12.75">
      <c r="A318" s="120"/>
      <c r="B318" s="41"/>
      <c r="C318" s="41"/>
      <c r="D318" s="41"/>
      <c r="E318" s="41"/>
      <c r="F318" s="41"/>
      <c r="G318" s="41"/>
      <c r="H318" s="41"/>
      <c r="I318" s="41"/>
      <c r="J318" s="41"/>
      <c r="K318" s="41"/>
    </row>
    <row r="319" spans="1:11" ht="12.75">
      <c r="A319" s="120"/>
      <c r="B319" s="41"/>
      <c r="C319" s="41"/>
      <c r="D319" s="41"/>
      <c r="E319" s="41"/>
      <c r="F319" s="41"/>
      <c r="G319" s="41"/>
      <c r="H319" s="41"/>
      <c r="I319" s="41"/>
      <c r="J319" s="41"/>
      <c r="K319" s="41"/>
    </row>
    <row r="320" spans="1:11" ht="12.75">
      <c r="A320" s="120"/>
      <c r="B320" s="41"/>
      <c r="C320" s="41"/>
      <c r="D320" s="41"/>
      <c r="E320" s="41"/>
      <c r="F320" s="41"/>
      <c r="G320" s="41"/>
      <c r="H320" s="41"/>
      <c r="I320" s="41"/>
      <c r="J320" s="41"/>
      <c r="K320" s="41"/>
    </row>
    <row r="321" spans="1:11" ht="12.75">
      <c r="A321" s="120"/>
      <c r="B321" s="41"/>
      <c r="C321" s="41"/>
      <c r="D321" s="41"/>
      <c r="E321" s="41"/>
      <c r="F321" s="41"/>
      <c r="G321" s="41"/>
      <c r="H321" s="41"/>
      <c r="I321" s="41"/>
      <c r="J321" s="41"/>
      <c r="K321" s="41"/>
    </row>
    <row r="322" spans="1:11" ht="12.75">
      <c r="A322" s="120"/>
      <c r="B322" s="41"/>
      <c r="C322" s="41"/>
      <c r="D322" s="41"/>
      <c r="E322" s="41"/>
      <c r="F322" s="41"/>
      <c r="G322" s="41"/>
      <c r="H322" s="41"/>
      <c r="I322" s="41"/>
      <c r="J322" s="41"/>
      <c r="K322" s="41"/>
    </row>
    <row r="323" spans="1:11" ht="12.75">
      <c r="A323" s="120"/>
      <c r="B323" s="41"/>
      <c r="C323" s="41"/>
      <c r="D323" s="41"/>
      <c r="E323" s="41"/>
      <c r="F323" s="41"/>
      <c r="G323" s="41"/>
      <c r="H323" s="41"/>
      <c r="I323" s="41"/>
      <c r="J323" s="41"/>
      <c r="K323" s="41"/>
    </row>
    <row r="324" spans="1:11" ht="12.75">
      <c r="A324" s="120"/>
      <c r="B324" s="41"/>
      <c r="C324" s="41"/>
      <c r="D324" s="41"/>
      <c r="E324" s="41"/>
      <c r="F324" s="41"/>
      <c r="G324" s="41"/>
      <c r="H324" s="41"/>
      <c r="I324" s="41"/>
      <c r="J324" s="41"/>
      <c r="K324" s="41"/>
    </row>
    <row r="325" spans="1:11" ht="12.75">
      <c r="A325" s="120"/>
      <c r="B325" s="41"/>
      <c r="C325" s="41"/>
      <c r="D325" s="41"/>
      <c r="E325" s="41"/>
      <c r="F325" s="41"/>
      <c r="G325" s="41"/>
      <c r="H325" s="41"/>
      <c r="I325" s="41"/>
      <c r="J325" s="41"/>
      <c r="K325" s="41"/>
    </row>
    <row r="326" spans="1:11" ht="12.75">
      <c r="A326" s="120"/>
      <c r="B326" s="41"/>
      <c r="C326" s="41"/>
      <c r="D326" s="41"/>
      <c r="E326" s="41"/>
      <c r="F326" s="41"/>
      <c r="G326" s="41"/>
      <c r="H326" s="41"/>
      <c r="I326" s="41"/>
      <c r="J326" s="41"/>
      <c r="K326" s="41"/>
    </row>
    <row r="327" spans="1:11" ht="12.75">
      <c r="A327" s="120"/>
      <c r="B327" s="41"/>
      <c r="C327" s="41"/>
      <c r="D327" s="41"/>
      <c r="E327" s="41"/>
      <c r="F327" s="41"/>
      <c r="G327" s="41"/>
      <c r="H327" s="41"/>
      <c r="I327" s="41"/>
      <c r="J327" s="41"/>
      <c r="K327" s="41"/>
    </row>
    <row r="328" spans="1:11" ht="12.75">
      <c r="A328" s="120"/>
      <c r="B328" s="41"/>
      <c r="C328" s="41"/>
      <c r="D328" s="41"/>
      <c r="E328" s="41"/>
      <c r="F328" s="41"/>
      <c r="G328" s="41"/>
      <c r="H328" s="41"/>
      <c r="I328" s="41"/>
      <c r="J328" s="41"/>
      <c r="K328" s="41"/>
    </row>
    <row r="329" spans="1:11" ht="12.75">
      <c r="A329" s="120"/>
      <c r="B329" s="41"/>
      <c r="C329" s="41"/>
      <c r="D329" s="41"/>
      <c r="E329" s="41"/>
      <c r="F329" s="41"/>
      <c r="G329" s="41"/>
      <c r="H329" s="41"/>
      <c r="I329" s="41"/>
      <c r="J329" s="41"/>
      <c r="K329" s="41"/>
    </row>
    <row r="330" spans="1:11" ht="12.75">
      <c r="A330" s="120"/>
      <c r="B330" s="41"/>
      <c r="C330" s="41"/>
      <c r="D330" s="41"/>
      <c r="E330" s="41"/>
      <c r="F330" s="41"/>
      <c r="G330" s="41"/>
      <c r="H330" s="41"/>
      <c r="I330" s="41"/>
      <c r="J330" s="41"/>
      <c r="K330" s="41"/>
    </row>
    <row r="331" spans="1:11" ht="12.75">
      <c r="A331" s="120"/>
      <c r="B331" s="41"/>
      <c r="C331" s="41"/>
      <c r="D331" s="41"/>
      <c r="E331" s="41"/>
      <c r="F331" s="41"/>
      <c r="G331" s="41"/>
      <c r="H331" s="41"/>
      <c r="I331" s="41"/>
      <c r="J331" s="41"/>
      <c r="K331" s="41"/>
    </row>
    <row r="332" spans="1:11" ht="12.75">
      <c r="A332" s="120"/>
      <c r="B332" s="41"/>
      <c r="C332" s="41"/>
      <c r="D332" s="41"/>
      <c r="E332" s="41"/>
      <c r="F332" s="41"/>
      <c r="G332" s="41"/>
      <c r="H332" s="41"/>
      <c r="I332" s="41"/>
      <c r="J332" s="41"/>
      <c r="K332" s="41"/>
    </row>
    <row r="333" spans="1:11" ht="12.75">
      <c r="A333" s="120"/>
      <c r="B333" s="41"/>
      <c r="C333" s="41"/>
      <c r="D333" s="41"/>
      <c r="E333" s="41"/>
      <c r="F333" s="41"/>
      <c r="G333" s="41"/>
      <c r="H333" s="41"/>
      <c r="I333" s="41"/>
      <c r="J333" s="41"/>
      <c r="K333" s="41"/>
    </row>
    <row r="334" spans="1:11" ht="12.75">
      <c r="A334" s="120"/>
      <c r="B334" s="41"/>
      <c r="C334" s="41"/>
      <c r="D334" s="41"/>
      <c r="E334" s="41"/>
      <c r="F334" s="41"/>
      <c r="G334" s="41"/>
      <c r="H334" s="41"/>
      <c r="I334" s="41"/>
      <c r="J334" s="41"/>
      <c r="K334" s="41"/>
    </row>
    <row r="335" spans="1:11" ht="12.75">
      <c r="A335" s="120"/>
      <c r="B335" s="41"/>
      <c r="C335" s="41"/>
      <c r="D335" s="41"/>
      <c r="E335" s="41"/>
      <c r="F335" s="41"/>
      <c r="G335" s="41"/>
      <c r="H335" s="41"/>
      <c r="I335" s="41"/>
      <c r="J335" s="41"/>
      <c r="K335" s="41"/>
    </row>
    <row r="336" spans="1:11" ht="12.75">
      <c r="A336" s="120"/>
      <c r="B336" s="41"/>
      <c r="C336" s="41"/>
      <c r="D336" s="41"/>
      <c r="E336" s="41"/>
      <c r="F336" s="41"/>
      <c r="G336" s="41"/>
      <c r="H336" s="41"/>
      <c r="I336" s="41"/>
      <c r="J336" s="41"/>
      <c r="K336" s="41"/>
    </row>
    <row r="337" spans="1:11" ht="12.75">
      <c r="A337" s="120"/>
      <c r="B337" s="41"/>
      <c r="C337" s="41"/>
      <c r="D337" s="41"/>
      <c r="E337" s="41"/>
      <c r="F337" s="41"/>
      <c r="G337" s="41"/>
      <c r="H337" s="41"/>
      <c r="I337" s="41"/>
      <c r="J337" s="41"/>
      <c r="K337" s="41"/>
    </row>
    <row r="338" spans="1:11" ht="12.75">
      <c r="A338" s="120"/>
      <c r="B338" s="41"/>
      <c r="C338" s="41"/>
      <c r="D338" s="41"/>
      <c r="E338" s="41"/>
      <c r="F338" s="41"/>
      <c r="G338" s="41"/>
      <c r="H338" s="41"/>
      <c r="I338" s="41"/>
      <c r="J338" s="41"/>
      <c r="K338" s="41"/>
    </row>
    <row r="339" spans="1:11" ht="12.75">
      <c r="A339" s="120"/>
      <c r="B339" s="41"/>
      <c r="C339" s="41"/>
      <c r="D339" s="41"/>
      <c r="E339" s="41"/>
      <c r="F339" s="41"/>
      <c r="G339" s="41"/>
      <c r="H339" s="41"/>
      <c r="I339" s="41"/>
      <c r="J339" s="41"/>
      <c r="K339" s="41"/>
    </row>
    <row r="340" spans="1:11" ht="12.75">
      <c r="A340" s="120"/>
      <c r="B340" s="41"/>
      <c r="C340" s="41"/>
      <c r="D340" s="41"/>
      <c r="E340" s="41"/>
      <c r="F340" s="41"/>
      <c r="G340" s="41"/>
      <c r="H340" s="41"/>
      <c r="I340" s="41"/>
      <c r="J340" s="41"/>
      <c r="K340" s="41"/>
    </row>
    <row r="341" spans="1:11" ht="12.75">
      <c r="A341" s="120"/>
      <c r="B341" s="41"/>
      <c r="C341" s="41"/>
      <c r="D341" s="41"/>
      <c r="E341" s="41"/>
      <c r="F341" s="41"/>
      <c r="G341" s="41"/>
      <c r="H341" s="41"/>
      <c r="I341" s="41"/>
      <c r="J341" s="41"/>
      <c r="K341" s="41"/>
    </row>
    <row r="342" spans="1:11" ht="12.75">
      <c r="A342" s="120"/>
      <c r="B342" s="41"/>
      <c r="C342" s="41"/>
      <c r="D342" s="41"/>
      <c r="E342" s="41"/>
      <c r="F342" s="41"/>
      <c r="G342" s="41"/>
      <c r="H342" s="41"/>
      <c r="I342" s="41"/>
      <c r="J342" s="41"/>
      <c r="K342" s="41"/>
    </row>
    <row r="343" spans="1:11" ht="12.75">
      <c r="A343" s="120"/>
      <c r="B343" s="41"/>
      <c r="C343" s="41"/>
      <c r="D343" s="41"/>
      <c r="E343" s="41"/>
      <c r="F343" s="41"/>
      <c r="G343" s="41"/>
      <c r="H343" s="41"/>
      <c r="I343" s="41"/>
      <c r="J343" s="41"/>
      <c r="K343" s="41"/>
    </row>
    <row r="344" spans="1:11" ht="12.75">
      <c r="A344" s="120"/>
      <c r="B344" s="41"/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1:11" ht="12.75">
      <c r="A345" s="120"/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1:11" ht="12.75">
      <c r="A346" s="120"/>
      <c r="B346" s="41"/>
      <c r="C346" s="41"/>
      <c r="D346" s="41"/>
      <c r="E346" s="41"/>
      <c r="F346" s="41"/>
      <c r="G346" s="41"/>
      <c r="H346" s="41"/>
      <c r="I346" s="41"/>
      <c r="J346" s="41"/>
      <c r="K346" s="41"/>
    </row>
    <row r="347" spans="1:11" ht="12.75">
      <c r="A347" s="120"/>
      <c r="B347" s="41"/>
      <c r="C347" s="41"/>
      <c r="D347" s="41"/>
      <c r="E347" s="41"/>
      <c r="F347" s="41"/>
      <c r="G347" s="41"/>
      <c r="H347" s="41"/>
      <c r="I347" s="41"/>
      <c r="J347" s="41"/>
      <c r="K347" s="41"/>
    </row>
    <row r="348" spans="1:11" ht="12.75">
      <c r="A348" s="120"/>
      <c r="B348" s="41"/>
      <c r="C348" s="41"/>
      <c r="D348" s="41"/>
      <c r="E348" s="41"/>
      <c r="F348" s="41"/>
      <c r="G348" s="41"/>
      <c r="H348" s="41"/>
      <c r="I348" s="41"/>
      <c r="J348" s="41"/>
      <c r="K348" s="41"/>
    </row>
    <row r="349" spans="1:11" ht="12.75">
      <c r="A349" s="120"/>
      <c r="B349" s="41"/>
      <c r="C349" s="41"/>
      <c r="D349" s="41"/>
      <c r="E349" s="41"/>
      <c r="F349" s="41"/>
      <c r="G349" s="41"/>
      <c r="H349" s="41"/>
      <c r="I349" s="41"/>
      <c r="J349" s="41"/>
      <c r="K349" s="41"/>
    </row>
    <row r="350" spans="1:11" ht="12.75">
      <c r="A350" s="120"/>
      <c r="B350" s="41"/>
      <c r="C350" s="41"/>
      <c r="D350" s="41"/>
      <c r="E350" s="41"/>
      <c r="F350" s="41"/>
      <c r="G350" s="41"/>
      <c r="H350" s="41"/>
      <c r="I350" s="41"/>
      <c r="J350" s="41"/>
      <c r="K350" s="41"/>
    </row>
    <row r="351" spans="1:11" ht="12.75">
      <c r="A351" s="120"/>
      <c r="B351" s="41"/>
      <c r="C351" s="41"/>
      <c r="D351" s="41"/>
      <c r="E351" s="41"/>
      <c r="F351" s="41"/>
      <c r="G351" s="41"/>
      <c r="H351" s="41"/>
      <c r="I351" s="41"/>
      <c r="J351" s="41"/>
      <c r="K351" s="41"/>
    </row>
    <row r="352" spans="1:11" ht="12.75">
      <c r="A352" s="120"/>
      <c r="B352" s="41"/>
      <c r="C352" s="41"/>
      <c r="D352" s="41"/>
      <c r="E352" s="41"/>
      <c r="F352" s="41"/>
      <c r="G352" s="41"/>
      <c r="H352" s="41"/>
      <c r="I352" s="41"/>
      <c r="J352" s="41"/>
      <c r="K352" s="41"/>
    </row>
    <row r="353" spans="1:11" ht="12.75">
      <c r="A353" s="120"/>
      <c r="B353" s="41"/>
      <c r="C353" s="41"/>
      <c r="D353" s="41"/>
      <c r="E353" s="41"/>
      <c r="F353" s="41"/>
      <c r="G353" s="41"/>
      <c r="H353" s="41"/>
      <c r="I353" s="41"/>
      <c r="J353" s="41"/>
      <c r="K353" s="41"/>
    </row>
    <row r="354" spans="1:11" ht="12.75">
      <c r="A354" s="120"/>
      <c r="B354" s="41"/>
      <c r="C354" s="41"/>
      <c r="D354" s="41"/>
      <c r="E354" s="41"/>
      <c r="F354" s="41"/>
      <c r="G354" s="41"/>
      <c r="H354" s="41"/>
      <c r="I354" s="41"/>
      <c r="J354" s="41"/>
      <c r="K354" s="41"/>
    </row>
    <row r="355" spans="1:11" ht="12.75">
      <c r="A355" s="120"/>
      <c r="B355" s="41"/>
      <c r="C355" s="41"/>
      <c r="D355" s="41"/>
      <c r="E355" s="41"/>
      <c r="F355" s="41"/>
      <c r="G355" s="41"/>
      <c r="H355" s="41"/>
      <c r="I355" s="41"/>
      <c r="J355" s="41"/>
      <c r="K355" s="41"/>
    </row>
    <row r="356" spans="1:11" ht="12.75">
      <c r="A356" s="120"/>
      <c r="B356" s="41"/>
      <c r="C356" s="41"/>
      <c r="D356" s="41"/>
      <c r="E356" s="41"/>
      <c r="F356" s="41"/>
      <c r="G356" s="41"/>
      <c r="H356" s="41"/>
      <c r="I356" s="41"/>
      <c r="J356" s="41"/>
      <c r="K356" s="41"/>
    </row>
    <row r="357" spans="1:11" ht="12.75">
      <c r="A357" s="120"/>
      <c r="B357" s="41"/>
      <c r="C357" s="41"/>
      <c r="D357" s="41"/>
      <c r="E357" s="41"/>
      <c r="F357" s="41"/>
      <c r="G357" s="41"/>
      <c r="H357" s="41"/>
      <c r="I357" s="41"/>
      <c r="J357" s="41"/>
      <c r="K357" s="41"/>
    </row>
    <row r="358" spans="1:11" ht="12.75">
      <c r="A358" s="120"/>
      <c r="B358" s="41"/>
      <c r="C358" s="41"/>
      <c r="D358" s="41"/>
      <c r="E358" s="41"/>
      <c r="F358" s="41"/>
      <c r="G358" s="41"/>
      <c r="H358" s="41"/>
      <c r="I358" s="41"/>
      <c r="J358" s="41"/>
      <c r="K358" s="41"/>
    </row>
    <row r="359" spans="1:11" ht="12.75">
      <c r="A359" s="120"/>
      <c r="B359" s="41"/>
      <c r="C359" s="41"/>
      <c r="D359" s="41"/>
      <c r="E359" s="41"/>
      <c r="F359" s="41"/>
      <c r="G359" s="41"/>
      <c r="H359" s="41"/>
      <c r="I359" s="41"/>
      <c r="J359" s="41"/>
      <c r="K359" s="41"/>
    </row>
    <row r="360" spans="1:11" ht="12.75">
      <c r="A360" s="120"/>
      <c r="B360" s="41"/>
      <c r="C360" s="41"/>
      <c r="D360" s="41"/>
      <c r="E360" s="41"/>
      <c r="F360" s="41"/>
      <c r="G360" s="41"/>
      <c r="H360" s="41"/>
      <c r="I360" s="41"/>
      <c r="J360" s="41"/>
      <c r="K360" s="41"/>
    </row>
    <row r="361" spans="1:11" ht="12.75">
      <c r="A361" s="120"/>
      <c r="B361" s="41"/>
      <c r="C361" s="41"/>
      <c r="D361" s="41"/>
      <c r="E361" s="41"/>
      <c r="F361" s="41"/>
      <c r="G361" s="41"/>
      <c r="H361" s="41"/>
      <c r="I361" s="41"/>
      <c r="J361" s="41"/>
      <c r="K361" s="41"/>
    </row>
    <row r="362" spans="1:11" ht="12.75">
      <c r="A362" s="120"/>
      <c r="B362" s="41"/>
      <c r="C362" s="41"/>
      <c r="D362" s="41"/>
      <c r="E362" s="41"/>
      <c r="F362" s="41"/>
      <c r="G362" s="41"/>
      <c r="H362" s="41"/>
      <c r="I362" s="41"/>
      <c r="J362" s="41"/>
      <c r="K362" s="41"/>
    </row>
    <row r="363" spans="1:11" ht="12.75">
      <c r="A363" s="120"/>
      <c r="B363" s="41"/>
      <c r="C363" s="41"/>
      <c r="D363" s="41"/>
      <c r="E363" s="41"/>
      <c r="F363" s="41"/>
      <c r="G363" s="41"/>
      <c r="H363" s="41"/>
      <c r="I363" s="41"/>
      <c r="J363" s="41"/>
      <c r="K363" s="41"/>
    </row>
    <row r="364" spans="1:11" ht="12.75">
      <c r="A364" s="120"/>
      <c r="B364" s="41"/>
      <c r="C364" s="41"/>
      <c r="D364" s="41"/>
      <c r="E364" s="41"/>
      <c r="F364" s="41"/>
      <c r="G364" s="41"/>
      <c r="H364" s="41"/>
      <c r="I364" s="41"/>
      <c r="J364" s="41"/>
      <c r="K364" s="41"/>
    </row>
    <row r="365" spans="1:11" ht="12.75">
      <c r="A365" s="120"/>
      <c r="B365" s="41"/>
      <c r="C365" s="41"/>
      <c r="D365" s="41"/>
      <c r="E365" s="41"/>
      <c r="F365" s="41"/>
      <c r="G365" s="41"/>
      <c r="H365" s="41"/>
      <c r="I365" s="41"/>
      <c r="J365" s="41"/>
      <c r="K365" s="41"/>
    </row>
    <row r="366" spans="1:11" ht="12.75">
      <c r="A366" s="120"/>
      <c r="B366" s="41"/>
      <c r="C366" s="41"/>
      <c r="D366" s="41"/>
      <c r="E366" s="41"/>
      <c r="F366" s="41"/>
      <c r="G366" s="41"/>
      <c r="H366" s="41"/>
      <c r="I366" s="41"/>
      <c r="J366" s="41"/>
      <c r="K366" s="41"/>
    </row>
    <row r="367" spans="1:11" ht="12.75">
      <c r="A367" s="120"/>
      <c r="B367" s="41"/>
      <c r="C367" s="41"/>
      <c r="D367" s="41"/>
      <c r="E367" s="41"/>
      <c r="F367" s="41"/>
      <c r="G367" s="41"/>
      <c r="H367" s="41"/>
      <c r="I367" s="41"/>
      <c r="J367" s="41"/>
      <c r="K367" s="41"/>
    </row>
    <row r="368" spans="1:11" ht="12.75">
      <c r="A368" s="120"/>
      <c r="B368" s="41"/>
      <c r="C368" s="41"/>
      <c r="D368" s="41"/>
      <c r="E368" s="41"/>
      <c r="F368" s="41"/>
      <c r="G368" s="41"/>
      <c r="H368" s="41"/>
      <c r="I368" s="41"/>
      <c r="J368" s="41"/>
      <c r="K368" s="41"/>
    </row>
    <row r="369" spans="1:11" ht="12.75">
      <c r="A369" s="120"/>
      <c r="B369" s="41"/>
      <c r="C369" s="41"/>
      <c r="D369" s="41"/>
      <c r="E369" s="41"/>
      <c r="F369" s="41"/>
      <c r="G369" s="41"/>
      <c r="H369" s="41"/>
      <c r="I369" s="41"/>
      <c r="J369" s="41"/>
      <c r="K369" s="41"/>
    </row>
    <row r="370" spans="1:11" ht="12.75">
      <c r="A370" s="120"/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spans="1:11" ht="12.75">
      <c r="A371" s="120"/>
      <c r="B371" s="41"/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1:11" ht="12.75">
      <c r="A372" s="120"/>
      <c r="B372" s="41"/>
      <c r="C372" s="41"/>
      <c r="D372" s="41"/>
      <c r="E372" s="41"/>
      <c r="F372" s="41"/>
      <c r="G372" s="41"/>
      <c r="H372" s="41"/>
      <c r="I372" s="41"/>
      <c r="J372" s="41"/>
      <c r="K372" s="41"/>
    </row>
    <row r="373" spans="1:11" ht="12.75">
      <c r="A373" s="120"/>
      <c r="B373" s="41"/>
      <c r="C373" s="41"/>
      <c r="D373" s="41"/>
      <c r="E373" s="41"/>
      <c r="F373" s="41"/>
      <c r="G373" s="41"/>
      <c r="H373" s="41"/>
      <c r="I373" s="41"/>
      <c r="J373" s="41"/>
      <c r="K373" s="41"/>
    </row>
    <row r="374" spans="1:11" ht="12.75">
      <c r="A374" s="120"/>
      <c r="B374" s="41"/>
      <c r="C374" s="41"/>
      <c r="D374" s="41"/>
      <c r="E374" s="41"/>
      <c r="F374" s="41"/>
      <c r="G374" s="41"/>
      <c r="H374" s="41"/>
      <c r="I374" s="41"/>
      <c r="J374" s="41"/>
      <c r="K374" s="41"/>
    </row>
    <row r="375" spans="1:11" ht="12.75">
      <c r="A375" s="120"/>
      <c r="B375" s="41"/>
      <c r="C375" s="41"/>
      <c r="D375" s="41"/>
      <c r="E375" s="41"/>
      <c r="F375" s="41"/>
      <c r="G375" s="41"/>
      <c r="H375" s="41"/>
      <c r="I375" s="41"/>
      <c r="J375" s="41"/>
      <c r="K375" s="41"/>
    </row>
    <row r="376" spans="1:11" ht="12.75">
      <c r="A376" s="120"/>
      <c r="B376" s="41"/>
      <c r="C376" s="41"/>
      <c r="D376" s="41"/>
      <c r="E376" s="41"/>
      <c r="F376" s="41"/>
      <c r="G376" s="41"/>
      <c r="H376" s="41"/>
      <c r="I376" s="41"/>
      <c r="J376" s="41"/>
      <c r="K376" s="41"/>
    </row>
    <row r="377" spans="1:11" ht="12.75">
      <c r="A377" s="120"/>
      <c r="B377" s="41"/>
      <c r="C377" s="41"/>
      <c r="D377" s="41"/>
      <c r="E377" s="41"/>
      <c r="F377" s="41"/>
      <c r="G377" s="41"/>
      <c r="H377" s="41"/>
      <c r="I377" s="41"/>
      <c r="J377" s="41"/>
      <c r="K377" s="41"/>
    </row>
    <row r="378" spans="1:11" ht="12.75">
      <c r="A378" s="120"/>
      <c r="B378" s="41"/>
      <c r="C378" s="41"/>
      <c r="D378" s="41"/>
      <c r="E378" s="41"/>
      <c r="F378" s="41"/>
      <c r="G378" s="41"/>
      <c r="H378" s="41"/>
      <c r="I378" s="41"/>
      <c r="J378" s="41"/>
      <c r="K378" s="41"/>
    </row>
    <row r="379" spans="1:11" ht="12.75">
      <c r="A379" s="120"/>
      <c r="B379" s="41"/>
      <c r="C379" s="41"/>
      <c r="D379" s="41"/>
      <c r="E379" s="41"/>
      <c r="F379" s="41"/>
      <c r="G379" s="41"/>
      <c r="H379" s="41"/>
      <c r="I379" s="41"/>
      <c r="J379" s="41"/>
      <c r="K379" s="41"/>
    </row>
    <row r="380" spans="1:11" ht="12.75">
      <c r="A380" s="120"/>
      <c r="B380" s="41"/>
      <c r="C380" s="41"/>
      <c r="D380" s="41"/>
      <c r="E380" s="41"/>
      <c r="F380" s="41"/>
      <c r="G380" s="41"/>
      <c r="H380" s="41"/>
      <c r="I380" s="41"/>
      <c r="J380" s="41"/>
      <c r="K380" s="41"/>
    </row>
    <row r="381" spans="1:11" ht="12.75">
      <c r="A381" s="120"/>
      <c r="B381" s="41"/>
      <c r="C381" s="41"/>
      <c r="D381" s="41"/>
      <c r="E381" s="41"/>
      <c r="F381" s="41"/>
      <c r="G381" s="41"/>
      <c r="H381" s="41"/>
      <c r="I381" s="41"/>
      <c r="J381" s="41"/>
      <c r="K381" s="41"/>
    </row>
    <row r="382" spans="1:11" ht="12.75">
      <c r="A382" s="120"/>
      <c r="B382" s="41"/>
      <c r="C382" s="41"/>
      <c r="D382" s="41"/>
      <c r="E382" s="41"/>
      <c r="F382" s="41"/>
      <c r="G382" s="41"/>
      <c r="H382" s="41"/>
      <c r="I382" s="41"/>
      <c r="J382" s="41"/>
      <c r="K382" s="41"/>
    </row>
    <row r="383" spans="1:11" ht="12.75">
      <c r="A383" s="120"/>
      <c r="B383" s="41"/>
      <c r="C383" s="41"/>
      <c r="D383" s="41"/>
      <c r="E383" s="41"/>
      <c r="F383" s="41"/>
      <c r="G383" s="41"/>
      <c r="H383" s="41"/>
      <c r="I383" s="41"/>
      <c r="J383" s="41"/>
      <c r="K383" s="41"/>
    </row>
    <row r="384" spans="1:11" ht="12.75">
      <c r="A384" s="120"/>
      <c r="B384" s="41"/>
      <c r="C384" s="41"/>
      <c r="D384" s="41"/>
      <c r="E384" s="41"/>
      <c r="F384" s="41"/>
      <c r="G384" s="41"/>
      <c r="H384" s="41"/>
      <c r="I384" s="41"/>
      <c r="J384" s="41"/>
      <c r="K384" s="41"/>
    </row>
    <row r="385" spans="1:11" ht="12.75">
      <c r="A385" s="120"/>
      <c r="B385" s="41"/>
      <c r="C385" s="41"/>
      <c r="D385" s="41"/>
      <c r="E385" s="41"/>
      <c r="F385" s="41"/>
      <c r="G385" s="41"/>
      <c r="H385" s="41"/>
      <c r="I385" s="41"/>
      <c r="J385" s="41"/>
      <c r="K385" s="41"/>
    </row>
    <row r="386" spans="1:11" ht="12.75">
      <c r="A386" s="120"/>
      <c r="B386" s="41"/>
      <c r="C386" s="41"/>
      <c r="D386" s="41"/>
      <c r="E386" s="41"/>
      <c r="F386" s="41"/>
      <c r="G386" s="41"/>
      <c r="H386" s="41"/>
      <c r="I386" s="41"/>
      <c r="J386" s="41"/>
      <c r="K386" s="41"/>
    </row>
    <row r="387" spans="1:11" ht="12.75">
      <c r="A387" s="120"/>
      <c r="B387" s="41"/>
      <c r="C387" s="41"/>
      <c r="D387" s="41"/>
      <c r="E387" s="41"/>
      <c r="F387" s="41"/>
      <c r="G387" s="41"/>
      <c r="H387" s="41"/>
      <c r="I387" s="41"/>
      <c r="J387" s="41"/>
      <c r="K387" s="41"/>
    </row>
    <row r="388" spans="1:11" ht="12.75">
      <c r="A388" s="120"/>
      <c r="B388" s="41"/>
      <c r="C388" s="41"/>
      <c r="D388" s="41"/>
      <c r="E388" s="41"/>
      <c r="F388" s="41"/>
      <c r="G388" s="41"/>
      <c r="H388" s="41"/>
      <c r="I388" s="41"/>
      <c r="J388" s="41"/>
      <c r="K388" s="41"/>
    </row>
    <row r="389" spans="1:11" ht="12.75">
      <c r="A389" s="120"/>
      <c r="B389" s="41"/>
      <c r="C389" s="41"/>
      <c r="D389" s="41"/>
      <c r="E389" s="41"/>
      <c r="F389" s="41"/>
      <c r="G389" s="41"/>
      <c r="H389" s="41"/>
      <c r="I389" s="41"/>
      <c r="J389" s="41"/>
      <c r="K389" s="41"/>
    </row>
    <row r="390" spans="1:11" ht="12.75">
      <c r="A390" s="120"/>
      <c r="B390" s="41"/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1:11" ht="12.75">
      <c r="A391" s="120"/>
      <c r="B391" s="41"/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1:11" ht="12.75">
      <c r="A392" s="120"/>
      <c r="B392" s="41"/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1:11" ht="12.75">
      <c r="A393" s="120"/>
      <c r="B393" s="41"/>
      <c r="C393" s="41"/>
      <c r="D393" s="41"/>
      <c r="E393" s="41"/>
      <c r="F393" s="41"/>
      <c r="G393" s="41"/>
      <c r="H393" s="41"/>
      <c r="I393" s="41"/>
      <c r="J393" s="41"/>
      <c r="K393" s="41"/>
    </row>
    <row r="394" spans="1:11" ht="12.75">
      <c r="A394" s="120"/>
      <c r="B394" s="41"/>
      <c r="C394" s="41"/>
      <c r="D394" s="41"/>
      <c r="E394" s="41"/>
      <c r="F394" s="41"/>
      <c r="G394" s="41"/>
      <c r="H394" s="41"/>
      <c r="I394" s="41"/>
      <c r="J394" s="41"/>
      <c r="K394" s="41"/>
    </row>
    <row r="395" spans="1:11" ht="12.75">
      <c r="A395" s="120"/>
      <c r="B395" s="41"/>
      <c r="C395" s="41"/>
      <c r="D395" s="41"/>
      <c r="E395" s="41"/>
      <c r="F395" s="41"/>
      <c r="G395" s="41"/>
      <c r="H395" s="41"/>
      <c r="I395" s="41"/>
      <c r="J395" s="41"/>
      <c r="K395" s="41"/>
    </row>
    <row r="396" spans="1:11" ht="12.75">
      <c r="A396" s="120"/>
      <c r="B396" s="41"/>
      <c r="C396" s="41"/>
      <c r="D396" s="41"/>
      <c r="E396" s="41"/>
      <c r="F396" s="41"/>
      <c r="G396" s="41"/>
      <c r="H396" s="41"/>
      <c r="I396" s="41"/>
      <c r="J396" s="41"/>
      <c r="K396" s="41"/>
    </row>
    <row r="397" spans="1:11" ht="12.75">
      <c r="A397" s="120"/>
      <c r="B397" s="41"/>
      <c r="C397" s="41"/>
      <c r="D397" s="41"/>
      <c r="E397" s="41"/>
      <c r="F397" s="41"/>
      <c r="G397" s="41"/>
      <c r="H397" s="41"/>
      <c r="I397" s="41"/>
      <c r="J397" s="41"/>
      <c r="K397" s="41"/>
    </row>
    <row r="398" spans="1:11" ht="12.75">
      <c r="A398" s="120"/>
      <c r="B398" s="41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1:11" ht="12.75">
      <c r="A399" s="120"/>
      <c r="B399" s="41"/>
      <c r="C399" s="41"/>
      <c r="D399" s="41"/>
      <c r="E399" s="41"/>
      <c r="F399" s="41"/>
      <c r="G399" s="41"/>
      <c r="H399" s="41"/>
      <c r="I399" s="41"/>
      <c r="J399" s="41"/>
      <c r="K399" s="41"/>
    </row>
    <row r="400" spans="1:11" ht="12.75">
      <c r="A400" s="120"/>
      <c r="B400" s="41"/>
      <c r="C400" s="41"/>
      <c r="D400" s="41"/>
      <c r="E400" s="41"/>
      <c r="F400" s="41"/>
      <c r="G400" s="41"/>
      <c r="H400" s="41"/>
      <c r="I400" s="41"/>
      <c r="J400" s="41"/>
      <c r="K400" s="41"/>
    </row>
    <row r="401" spans="1:11" ht="12.75">
      <c r="A401" s="120"/>
      <c r="B401" s="41"/>
      <c r="C401" s="41"/>
      <c r="D401" s="41"/>
      <c r="E401" s="41"/>
      <c r="F401" s="41"/>
      <c r="G401" s="41"/>
      <c r="H401" s="41"/>
      <c r="I401" s="41"/>
      <c r="J401" s="41"/>
      <c r="K401" s="41"/>
    </row>
    <row r="402" spans="1:11" ht="12.75">
      <c r="A402" s="120"/>
      <c r="B402" s="41"/>
      <c r="C402" s="41"/>
      <c r="D402" s="41"/>
      <c r="E402" s="41"/>
      <c r="F402" s="41"/>
      <c r="G402" s="41"/>
      <c r="H402" s="41"/>
      <c r="I402" s="41"/>
      <c r="J402" s="41"/>
      <c r="K402" s="41"/>
    </row>
    <row r="403" spans="1:11" ht="12.75">
      <c r="A403" s="120"/>
      <c r="B403" s="41"/>
      <c r="C403" s="41"/>
      <c r="D403" s="41"/>
      <c r="E403" s="41"/>
      <c r="F403" s="41"/>
      <c r="G403" s="41"/>
      <c r="H403" s="41"/>
      <c r="I403" s="41"/>
      <c r="J403" s="41"/>
      <c r="K403" s="41"/>
    </row>
    <row r="404" spans="1:11" ht="12.75">
      <c r="A404" s="120"/>
      <c r="B404" s="41"/>
      <c r="C404" s="41"/>
      <c r="D404" s="41"/>
      <c r="E404" s="41"/>
      <c r="F404" s="41"/>
      <c r="G404" s="41"/>
      <c r="H404" s="41"/>
      <c r="I404" s="41"/>
      <c r="J404" s="41"/>
      <c r="K404" s="41"/>
    </row>
    <row r="405" spans="1:11" ht="12.75">
      <c r="A405" s="120"/>
      <c r="B405" s="41"/>
      <c r="C405" s="41"/>
      <c r="D405" s="41"/>
      <c r="E405" s="41"/>
      <c r="F405" s="41"/>
      <c r="G405" s="41"/>
      <c r="H405" s="41"/>
      <c r="I405" s="41"/>
      <c r="J405" s="41"/>
      <c r="K405" s="41"/>
    </row>
    <row r="406" spans="1:11" ht="12.75">
      <c r="A406" s="120"/>
      <c r="B406" s="41"/>
      <c r="C406" s="41"/>
      <c r="D406" s="41"/>
      <c r="E406" s="41"/>
      <c r="F406" s="41"/>
      <c r="G406" s="41"/>
      <c r="H406" s="41"/>
      <c r="I406" s="41"/>
      <c r="J406" s="41"/>
      <c r="K406" s="41"/>
    </row>
    <row r="407" spans="1:11" ht="12.75">
      <c r="A407" s="120"/>
      <c r="B407" s="41"/>
      <c r="C407" s="41"/>
      <c r="D407" s="41"/>
      <c r="E407" s="41"/>
      <c r="F407" s="41"/>
      <c r="G407" s="41"/>
      <c r="H407" s="41"/>
      <c r="I407" s="41"/>
      <c r="J407" s="41"/>
      <c r="K407" s="41"/>
    </row>
    <row r="408" spans="1:11" ht="12.75">
      <c r="A408" s="120"/>
      <c r="B408" s="41"/>
      <c r="C408" s="41"/>
      <c r="D408" s="41"/>
      <c r="E408" s="41"/>
      <c r="F408" s="41"/>
      <c r="G408" s="41"/>
      <c r="H408" s="41"/>
      <c r="I408" s="41"/>
      <c r="J408" s="41"/>
      <c r="K408" s="41"/>
    </row>
    <row r="409" spans="1:11" ht="12.75">
      <c r="A409" s="120"/>
      <c r="B409" s="41"/>
      <c r="C409" s="41"/>
      <c r="D409" s="41"/>
      <c r="E409" s="41"/>
      <c r="F409" s="41"/>
      <c r="G409" s="41"/>
      <c r="H409" s="41"/>
      <c r="I409" s="41"/>
      <c r="J409" s="41"/>
      <c r="K409" s="41"/>
    </row>
    <row r="410" spans="1:11" ht="12.75">
      <c r="A410" s="120"/>
      <c r="B410" s="41"/>
      <c r="C410" s="41"/>
      <c r="D410" s="41"/>
      <c r="E410" s="41"/>
      <c r="F410" s="41"/>
      <c r="G410" s="41"/>
      <c r="H410" s="41"/>
      <c r="I410" s="41"/>
      <c r="J410" s="41"/>
      <c r="K410" s="41"/>
    </row>
    <row r="411" spans="1:11" ht="12.75">
      <c r="A411" s="120"/>
      <c r="B411" s="41"/>
      <c r="C411" s="41"/>
      <c r="D411" s="41"/>
      <c r="E411" s="41"/>
      <c r="F411" s="41"/>
      <c r="G411" s="41"/>
      <c r="H411" s="41"/>
      <c r="I411" s="41"/>
      <c r="J411" s="41"/>
      <c r="K411" s="41"/>
    </row>
    <row r="412" spans="1:11" ht="12.75">
      <c r="A412" s="120"/>
      <c r="B412" s="41"/>
      <c r="C412" s="41"/>
      <c r="D412" s="41"/>
      <c r="E412" s="41"/>
      <c r="F412" s="41"/>
      <c r="G412" s="41"/>
      <c r="H412" s="41"/>
      <c r="I412" s="41"/>
      <c r="J412" s="41"/>
      <c r="K412" s="41"/>
    </row>
    <row r="413" spans="1:11" ht="12.75">
      <c r="A413" s="120"/>
      <c r="B413" s="41"/>
      <c r="C413" s="41"/>
      <c r="D413" s="41"/>
      <c r="E413" s="41"/>
      <c r="F413" s="41"/>
      <c r="G413" s="41"/>
      <c r="H413" s="41"/>
      <c r="I413" s="41"/>
      <c r="J413" s="41"/>
      <c r="K413" s="41"/>
    </row>
    <row r="414" spans="1:11" ht="12.75">
      <c r="A414" s="120"/>
      <c r="B414" s="41"/>
      <c r="C414" s="41"/>
      <c r="D414" s="41"/>
      <c r="E414" s="41"/>
      <c r="F414" s="41"/>
      <c r="G414" s="41"/>
      <c r="H414" s="41"/>
      <c r="I414" s="41"/>
      <c r="J414" s="41"/>
      <c r="K414" s="41"/>
    </row>
    <row r="415" spans="1:11" ht="12.75">
      <c r="A415" s="120"/>
      <c r="B415" s="41"/>
      <c r="C415" s="41"/>
      <c r="D415" s="41"/>
      <c r="E415" s="41"/>
      <c r="F415" s="41"/>
      <c r="G415" s="41"/>
      <c r="H415" s="41"/>
      <c r="I415" s="41"/>
      <c r="J415" s="41"/>
      <c r="K415" s="41"/>
    </row>
    <row r="416" spans="1:11" ht="12.75">
      <c r="A416" s="120"/>
      <c r="B416" s="41"/>
      <c r="C416" s="41"/>
      <c r="D416" s="41"/>
      <c r="E416" s="41"/>
      <c r="F416" s="41"/>
      <c r="G416" s="41"/>
      <c r="H416" s="41"/>
      <c r="I416" s="41"/>
      <c r="J416" s="41"/>
      <c r="K416" s="41"/>
    </row>
    <row r="417" spans="1:11" ht="12.75">
      <c r="A417" s="120"/>
      <c r="B417" s="41"/>
      <c r="C417" s="41"/>
      <c r="D417" s="41"/>
      <c r="E417" s="41"/>
      <c r="F417" s="41"/>
      <c r="G417" s="41"/>
      <c r="H417" s="41"/>
      <c r="I417" s="41"/>
      <c r="J417" s="41"/>
      <c r="K417" s="41"/>
    </row>
    <row r="418" spans="1:11" ht="12.75">
      <c r="A418" s="120"/>
      <c r="B418" s="41"/>
      <c r="C418" s="41"/>
      <c r="D418" s="41"/>
      <c r="E418" s="41"/>
      <c r="F418" s="41"/>
      <c r="G418" s="41"/>
      <c r="H418" s="41"/>
      <c r="I418" s="41"/>
      <c r="J418" s="41"/>
      <c r="K418" s="41"/>
    </row>
    <row r="419" spans="1:11" ht="12.75">
      <c r="A419" s="120"/>
      <c r="B419" s="41"/>
      <c r="C419" s="41"/>
      <c r="D419" s="41"/>
      <c r="E419" s="41"/>
      <c r="F419" s="41"/>
      <c r="G419" s="41"/>
      <c r="H419" s="41"/>
      <c r="I419" s="41"/>
      <c r="J419" s="41"/>
      <c r="K419" s="41"/>
    </row>
    <row r="420" spans="1:11" ht="12.75">
      <c r="A420" s="120"/>
      <c r="B420" s="41"/>
      <c r="C420" s="41"/>
      <c r="D420" s="41"/>
      <c r="E420" s="41"/>
      <c r="F420" s="41"/>
      <c r="G420" s="41"/>
      <c r="H420" s="41"/>
      <c r="I420" s="41"/>
      <c r="J420" s="41"/>
      <c r="K420" s="41"/>
    </row>
    <row r="421" spans="1:11" ht="12.75">
      <c r="A421" s="120"/>
      <c r="B421" s="41"/>
      <c r="C421" s="41"/>
      <c r="D421" s="41"/>
      <c r="E421" s="41"/>
      <c r="F421" s="41"/>
      <c r="G421" s="41"/>
      <c r="H421" s="41"/>
      <c r="I421" s="41"/>
      <c r="J421" s="41"/>
      <c r="K421" s="41"/>
    </row>
    <row r="422" spans="1:11" ht="12.75">
      <c r="A422" s="120"/>
      <c r="B422" s="41"/>
      <c r="C422" s="41"/>
      <c r="D422" s="41"/>
      <c r="E422" s="41"/>
      <c r="F422" s="41"/>
      <c r="G422" s="41"/>
      <c r="H422" s="41"/>
      <c r="I422" s="41"/>
      <c r="J422" s="41"/>
      <c r="K422" s="41"/>
    </row>
    <row r="423" spans="1:11" ht="12.75">
      <c r="A423" s="120"/>
      <c r="B423" s="41"/>
      <c r="C423" s="41"/>
      <c r="D423" s="41"/>
      <c r="E423" s="41"/>
      <c r="F423" s="41"/>
      <c r="G423" s="41"/>
      <c r="H423" s="41"/>
      <c r="I423" s="41"/>
      <c r="J423" s="41"/>
      <c r="K423" s="41"/>
    </row>
    <row r="424" spans="1:11" ht="12.75">
      <c r="A424" s="120"/>
      <c r="B424" s="41"/>
      <c r="C424" s="41"/>
      <c r="D424" s="41"/>
      <c r="E424" s="41"/>
      <c r="F424" s="41"/>
      <c r="G424" s="41"/>
      <c r="H424" s="41"/>
      <c r="I424" s="41"/>
      <c r="J424" s="41"/>
      <c r="K424" s="41"/>
    </row>
    <row r="425" spans="1:11" ht="12.75">
      <c r="A425" s="120"/>
      <c r="B425" s="41"/>
      <c r="C425" s="41"/>
      <c r="D425" s="41"/>
      <c r="E425" s="41"/>
      <c r="F425" s="41"/>
      <c r="G425" s="41"/>
      <c r="H425" s="41"/>
      <c r="I425" s="41"/>
      <c r="J425" s="41"/>
      <c r="K425" s="41"/>
    </row>
    <row r="426" spans="1:11" ht="12.75">
      <c r="A426" s="120"/>
      <c r="B426" s="41"/>
      <c r="C426" s="41"/>
      <c r="D426" s="41"/>
      <c r="E426" s="41"/>
      <c r="F426" s="41"/>
      <c r="G426" s="41"/>
      <c r="H426" s="41"/>
      <c r="I426" s="41"/>
      <c r="J426" s="41"/>
      <c r="K426" s="41"/>
    </row>
    <row r="427" spans="1:11" ht="12.75">
      <c r="A427" s="120"/>
      <c r="B427" s="41"/>
      <c r="C427" s="41"/>
      <c r="D427" s="41"/>
      <c r="E427" s="41"/>
      <c r="F427" s="41"/>
      <c r="G427" s="41"/>
      <c r="H427" s="41"/>
      <c r="I427" s="41"/>
      <c r="J427" s="41"/>
      <c r="K427" s="41"/>
    </row>
    <row r="428" spans="1:11" ht="12.75">
      <c r="A428" s="120"/>
      <c r="B428" s="41"/>
      <c r="C428" s="41"/>
      <c r="D428" s="41"/>
      <c r="E428" s="41"/>
      <c r="F428" s="41"/>
      <c r="G428" s="41"/>
      <c r="H428" s="41"/>
      <c r="I428" s="41"/>
      <c r="J428" s="41"/>
      <c r="K428" s="41"/>
    </row>
    <row r="429" spans="1:11" ht="12.75">
      <c r="A429" s="120"/>
      <c r="B429" s="41"/>
      <c r="C429" s="41"/>
      <c r="D429" s="41"/>
      <c r="E429" s="41"/>
      <c r="F429" s="41"/>
      <c r="G429" s="41"/>
      <c r="H429" s="41"/>
      <c r="I429" s="41"/>
      <c r="J429" s="41"/>
      <c r="K429" s="41"/>
    </row>
    <row r="430" spans="1:11" ht="12.75">
      <c r="A430" s="120"/>
      <c r="B430" s="41"/>
      <c r="C430" s="41"/>
      <c r="D430" s="41"/>
      <c r="E430" s="41"/>
      <c r="F430" s="41"/>
      <c r="G430" s="41"/>
      <c r="H430" s="41"/>
      <c r="I430" s="41"/>
      <c r="J430" s="41"/>
      <c r="K430" s="41"/>
    </row>
    <row r="431" spans="1:11" ht="12.75">
      <c r="A431" s="120"/>
      <c r="B431" s="41"/>
      <c r="C431" s="41"/>
      <c r="D431" s="41"/>
      <c r="E431" s="41"/>
      <c r="F431" s="41"/>
      <c r="G431" s="41"/>
      <c r="H431" s="41"/>
      <c r="I431" s="41"/>
      <c r="J431" s="41"/>
      <c r="K431" s="41"/>
    </row>
    <row r="432" spans="1:11" ht="12.75">
      <c r="A432" s="120"/>
      <c r="B432" s="41"/>
      <c r="C432" s="41"/>
      <c r="D432" s="41"/>
      <c r="E432" s="41"/>
      <c r="F432" s="41"/>
      <c r="G432" s="41"/>
      <c r="H432" s="41"/>
      <c r="I432" s="41"/>
      <c r="J432" s="41"/>
      <c r="K432" s="41"/>
    </row>
    <row r="433" spans="1:11" ht="12.75">
      <c r="A433" s="120"/>
      <c r="B433" s="41"/>
      <c r="C433" s="41"/>
      <c r="D433" s="41"/>
      <c r="E433" s="41"/>
      <c r="F433" s="41"/>
      <c r="G433" s="41"/>
      <c r="H433" s="41"/>
      <c r="I433" s="41"/>
      <c r="J433" s="41"/>
      <c r="K433" s="41"/>
    </row>
    <row r="434" spans="1:11" ht="12.75">
      <c r="A434" s="120"/>
      <c r="B434" s="41"/>
      <c r="C434" s="41"/>
      <c r="D434" s="41"/>
      <c r="E434" s="41"/>
      <c r="F434" s="41"/>
      <c r="G434" s="41"/>
      <c r="H434" s="41"/>
      <c r="I434" s="41"/>
      <c r="J434" s="41"/>
      <c r="K434" s="41"/>
    </row>
    <row r="435" spans="1:11" ht="12.75">
      <c r="A435" s="120"/>
      <c r="B435" s="41"/>
      <c r="C435" s="41"/>
      <c r="D435" s="41"/>
      <c r="E435" s="41"/>
      <c r="F435" s="41"/>
      <c r="G435" s="41"/>
      <c r="H435" s="41"/>
      <c r="I435" s="41"/>
      <c r="J435" s="41"/>
      <c r="K435" s="41"/>
    </row>
    <row r="436" spans="1:11" ht="12.75">
      <c r="A436" s="120"/>
      <c r="B436" s="41"/>
      <c r="C436" s="41"/>
      <c r="D436" s="41"/>
      <c r="E436" s="41"/>
      <c r="F436" s="41"/>
      <c r="G436" s="41"/>
      <c r="H436" s="41"/>
      <c r="I436" s="41"/>
      <c r="J436" s="41"/>
      <c r="K436" s="41"/>
    </row>
    <row r="437" spans="1:11" ht="12.75">
      <c r="A437" s="120"/>
      <c r="B437" s="41"/>
      <c r="C437" s="41"/>
      <c r="D437" s="41"/>
      <c r="E437" s="41"/>
      <c r="F437" s="41"/>
      <c r="G437" s="41"/>
      <c r="H437" s="41"/>
      <c r="I437" s="41"/>
      <c r="J437" s="41"/>
      <c r="K437" s="41"/>
    </row>
    <row r="438" spans="1:11" ht="12.75">
      <c r="A438" s="120"/>
      <c r="B438" s="41"/>
      <c r="C438" s="41"/>
      <c r="D438" s="41"/>
      <c r="E438" s="41"/>
      <c r="F438" s="41"/>
      <c r="G438" s="41"/>
      <c r="H438" s="41"/>
      <c r="I438" s="41"/>
      <c r="J438" s="41"/>
      <c r="K438" s="41"/>
    </row>
    <row r="439" spans="1:11" ht="12.75">
      <c r="A439" s="120"/>
      <c r="B439" s="41"/>
      <c r="C439" s="41"/>
      <c r="D439" s="41"/>
      <c r="E439" s="41"/>
      <c r="F439" s="41"/>
      <c r="G439" s="41"/>
      <c r="H439" s="41"/>
      <c r="I439" s="41"/>
      <c r="J439" s="41"/>
      <c r="K439" s="41"/>
    </row>
    <row r="440" spans="1:11" ht="12.75">
      <c r="A440" s="120"/>
      <c r="B440" s="41"/>
      <c r="C440" s="41"/>
      <c r="D440" s="41"/>
      <c r="E440" s="41"/>
      <c r="F440" s="41"/>
      <c r="G440" s="41"/>
      <c r="H440" s="41"/>
      <c r="I440" s="41"/>
      <c r="J440" s="41"/>
      <c r="K440" s="41"/>
    </row>
    <row r="441" spans="1:11" ht="12.75">
      <c r="A441" s="120"/>
      <c r="B441" s="41"/>
      <c r="C441" s="41"/>
      <c r="D441" s="41"/>
      <c r="E441" s="41"/>
      <c r="F441" s="41"/>
      <c r="G441" s="41"/>
      <c r="H441" s="41"/>
      <c r="I441" s="41"/>
      <c r="J441" s="41"/>
      <c r="K441" s="41"/>
    </row>
    <row r="442" spans="1:11" ht="12.75">
      <c r="A442" s="120"/>
      <c r="B442" s="41"/>
      <c r="C442" s="41"/>
      <c r="D442" s="41"/>
      <c r="E442" s="41"/>
      <c r="F442" s="41"/>
      <c r="G442" s="41"/>
      <c r="H442" s="41"/>
      <c r="I442" s="41"/>
      <c r="J442" s="41"/>
      <c r="K442" s="41"/>
    </row>
    <row r="443" spans="1:11" ht="12.75">
      <c r="A443" s="120"/>
      <c r="B443" s="41"/>
      <c r="C443" s="41"/>
      <c r="D443" s="41"/>
      <c r="E443" s="41"/>
      <c r="F443" s="41"/>
      <c r="G443" s="41"/>
      <c r="H443" s="41"/>
      <c r="I443" s="41"/>
      <c r="J443" s="41"/>
      <c r="K443" s="41"/>
    </row>
    <row r="444" spans="1:11" ht="12.75">
      <c r="A444" s="120"/>
      <c r="B444" s="41"/>
      <c r="C444" s="41"/>
      <c r="D444" s="41"/>
      <c r="E444" s="41"/>
      <c r="F444" s="41"/>
      <c r="G444" s="41"/>
      <c r="H444" s="41"/>
      <c r="I444" s="41"/>
      <c r="J444" s="41"/>
      <c r="K444" s="41"/>
    </row>
    <row r="445" spans="1:11" ht="12.75">
      <c r="A445" s="120"/>
      <c r="B445" s="41"/>
      <c r="C445" s="41"/>
      <c r="D445" s="41"/>
      <c r="E445" s="41"/>
      <c r="F445" s="41"/>
      <c r="G445" s="41"/>
      <c r="H445" s="41"/>
      <c r="I445" s="41"/>
      <c r="J445" s="41"/>
      <c r="K445" s="41"/>
    </row>
    <row r="446" spans="1:11" ht="12.75">
      <c r="A446" s="120"/>
      <c r="B446" s="41"/>
      <c r="C446" s="41"/>
      <c r="D446" s="41"/>
      <c r="E446" s="41"/>
      <c r="F446" s="41"/>
      <c r="G446" s="41"/>
      <c r="H446" s="41"/>
      <c r="I446" s="41"/>
      <c r="J446" s="41"/>
      <c r="K446" s="41"/>
    </row>
    <row r="447" spans="1:11" ht="12.75">
      <c r="A447" s="120"/>
      <c r="B447" s="41"/>
      <c r="C447" s="41"/>
      <c r="D447" s="41"/>
      <c r="E447" s="41"/>
      <c r="F447" s="41"/>
      <c r="G447" s="41"/>
      <c r="H447" s="41"/>
      <c r="I447" s="41"/>
      <c r="J447" s="41"/>
      <c r="K447" s="41"/>
    </row>
    <row r="448" spans="1:11" ht="12.75">
      <c r="A448" s="120"/>
      <c r="B448" s="41"/>
      <c r="C448" s="41"/>
      <c r="D448" s="41"/>
      <c r="E448" s="41"/>
      <c r="F448" s="41"/>
      <c r="G448" s="41"/>
      <c r="H448" s="41"/>
      <c r="I448" s="41"/>
      <c r="J448" s="41"/>
      <c r="K448" s="41"/>
    </row>
    <row r="449" spans="1:11" ht="12.75">
      <c r="A449" s="120"/>
      <c r="B449" s="41"/>
      <c r="C449" s="41"/>
      <c r="D449" s="41"/>
      <c r="E449" s="41"/>
      <c r="F449" s="41"/>
      <c r="G449" s="41"/>
      <c r="H449" s="41"/>
      <c r="I449" s="41"/>
      <c r="J449" s="41"/>
      <c r="K449" s="41"/>
    </row>
    <row r="450" spans="1:11" ht="12.75">
      <c r="A450" s="120"/>
      <c r="B450" s="41"/>
      <c r="C450" s="41"/>
      <c r="D450" s="41"/>
      <c r="E450" s="41"/>
      <c r="F450" s="41"/>
      <c r="G450" s="41"/>
      <c r="H450" s="41"/>
      <c r="I450" s="41"/>
      <c r="J450" s="41"/>
      <c r="K450" s="41"/>
    </row>
    <row r="451" spans="1:11" ht="12.75">
      <c r="A451" s="120"/>
      <c r="B451" s="41"/>
      <c r="C451" s="41"/>
      <c r="D451" s="41"/>
      <c r="E451" s="41"/>
      <c r="F451" s="41"/>
      <c r="G451" s="41"/>
      <c r="H451" s="41"/>
      <c r="I451" s="41"/>
      <c r="J451" s="41"/>
      <c r="K451" s="41"/>
    </row>
    <row r="452" spans="1:11" ht="12.75">
      <c r="A452" s="120"/>
      <c r="B452" s="41"/>
      <c r="C452" s="41"/>
      <c r="D452" s="41"/>
      <c r="E452" s="41"/>
      <c r="F452" s="41"/>
      <c r="G452" s="41"/>
      <c r="H452" s="41"/>
      <c r="I452" s="41"/>
      <c r="J452" s="41"/>
      <c r="K452" s="41"/>
    </row>
    <row r="453" spans="1:11" ht="12.75">
      <c r="A453" s="120"/>
      <c r="B453" s="41"/>
      <c r="C453" s="41"/>
      <c r="D453" s="41"/>
      <c r="E453" s="41"/>
      <c r="F453" s="41"/>
      <c r="G453" s="41"/>
      <c r="H453" s="41"/>
      <c r="I453" s="41"/>
      <c r="J453" s="41"/>
      <c r="K453" s="41"/>
    </row>
    <row r="454" spans="1:11" ht="12.75">
      <c r="A454" s="120"/>
      <c r="B454" s="41"/>
      <c r="C454" s="41"/>
      <c r="D454" s="41"/>
      <c r="E454" s="41"/>
      <c r="F454" s="41"/>
      <c r="G454" s="41"/>
      <c r="H454" s="41"/>
      <c r="I454" s="41"/>
      <c r="J454" s="41"/>
      <c r="K454" s="41"/>
    </row>
    <row r="455" spans="1:11" ht="12.75">
      <c r="A455" s="120"/>
      <c r="B455" s="41"/>
      <c r="C455" s="41"/>
      <c r="D455" s="41"/>
      <c r="E455" s="41"/>
      <c r="F455" s="41"/>
      <c r="G455" s="41"/>
      <c r="H455" s="41"/>
      <c r="I455" s="41"/>
      <c r="J455" s="41"/>
      <c r="K455" s="41"/>
    </row>
    <row r="456" spans="1:11" ht="12.75">
      <c r="A456" s="120"/>
      <c r="B456" s="41"/>
      <c r="C456" s="41"/>
      <c r="D456" s="41"/>
      <c r="E456" s="41"/>
      <c r="F456" s="41"/>
      <c r="G456" s="41"/>
      <c r="H456" s="41"/>
      <c r="I456" s="41"/>
      <c r="J456" s="41"/>
      <c r="K456" s="41"/>
    </row>
    <row r="457" spans="1:11" ht="12.75">
      <c r="A457" s="120"/>
      <c r="B457" s="41"/>
      <c r="C457" s="41"/>
      <c r="D457" s="41"/>
      <c r="E457" s="41"/>
      <c r="F457" s="41"/>
      <c r="G457" s="41"/>
      <c r="H457" s="41"/>
      <c r="I457" s="41"/>
      <c r="J457" s="41"/>
      <c r="K457" s="41"/>
    </row>
    <row r="458" spans="1:11" ht="12.75">
      <c r="A458" s="120"/>
      <c r="B458" s="41"/>
      <c r="C458" s="41"/>
      <c r="D458" s="41"/>
      <c r="E458" s="41"/>
      <c r="F458" s="41"/>
      <c r="G458" s="41"/>
      <c r="H458" s="41"/>
      <c r="I458" s="41"/>
      <c r="J458" s="41"/>
      <c r="K458" s="41"/>
    </row>
    <row r="459" spans="1:11" ht="12.75">
      <c r="A459" s="120"/>
      <c r="B459" s="41"/>
      <c r="C459" s="41"/>
      <c r="D459" s="41"/>
      <c r="E459" s="41"/>
      <c r="F459" s="41"/>
      <c r="G459" s="41"/>
      <c r="H459" s="41"/>
      <c r="I459" s="41"/>
      <c r="J459" s="41"/>
      <c r="K459" s="41"/>
    </row>
    <row r="460" spans="1:11" ht="12.75">
      <c r="A460" s="120"/>
      <c r="B460" s="41"/>
      <c r="C460" s="41"/>
      <c r="D460" s="41"/>
      <c r="E460" s="41"/>
      <c r="F460" s="41"/>
      <c r="G460" s="41"/>
      <c r="H460" s="41"/>
      <c r="I460" s="41"/>
      <c r="J460" s="41"/>
      <c r="K460" s="41"/>
    </row>
    <row r="461" spans="1:11" ht="12.75">
      <c r="A461" s="120"/>
      <c r="B461" s="41"/>
      <c r="C461" s="41"/>
      <c r="D461" s="41"/>
      <c r="E461" s="41"/>
      <c r="F461" s="41"/>
      <c r="G461" s="41"/>
      <c r="H461" s="41"/>
      <c r="I461" s="41"/>
      <c r="J461" s="41"/>
      <c r="K461" s="41"/>
    </row>
    <row r="462" spans="1:11" ht="12.75">
      <c r="A462" s="120"/>
      <c r="B462" s="41"/>
      <c r="C462" s="41"/>
      <c r="D462" s="41"/>
      <c r="E462" s="41"/>
      <c r="F462" s="41"/>
      <c r="G462" s="41"/>
      <c r="H462" s="41"/>
      <c r="I462" s="41"/>
      <c r="J462" s="41"/>
      <c r="K462" s="41"/>
    </row>
    <row r="463" spans="1:11" ht="12.75">
      <c r="A463" s="120"/>
      <c r="B463" s="41"/>
      <c r="C463" s="41"/>
      <c r="D463" s="41"/>
      <c r="E463" s="41"/>
      <c r="F463" s="41"/>
      <c r="G463" s="41"/>
      <c r="H463" s="41"/>
      <c r="I463" s="41"/>
      <c r="J463" s="41"/>
      <c r="K463" s="41"/>
    </row>
    <row r="464" spans="1:11" ht="12.75">
      <c r="A464" s="120"/>
      <c r="B464" s="41"/>
      <c r="C464" s="41"/>
      <c r="D464" s="41"/>
      <c r="E464" s="41"/>
      <c r="F464" s="41"/>
      <c r="G464" s="41"/>
      <c r="H464" s="41"/>
      <c r="I464" s="41"/>
      <c r="J464" s="41"/>
      <c r="K464" s="41"/>
    </row>
    <row r="465" spans="1:11" ht="12.75">
      <c r="A465" s="120"/>
      <c r="B465" s="41"/>
      <c r="C465" s="41"/>
      <c r="D465" s="41"/>
      <c r="E465" s="41"/>
      <c r="F465" s="41"/>
      <c r="G465" s="41"/>
      <c r="H465" s="41"/>
      <c r="I465" s="41"/>
      <c r="J465" s="41"/>
      <c r="K465" s="41"/>
    </row>
    <row r="466" spans="1:11" ht="12.75">
      <c r="A466" s="120"/>
      <c r="B466" s="41"/>
      <c r="C466" s="41"/>
      <c r="D466" s="41"/>
      <c r="E466" s="41"/>
      <c r="F466" s="41"/>
      <c r="G466" s="41"/>
      <c r="H466" s="41"/>
      <c r="I466" s="41"/>
      <c r="J466" s="41"/>
      <c r="K466" s="41"/>
    </row>
    <row r="467" spans="1:11" ht="12.75">
      <c r="A467" s="120"/>
      <c r="B467" s="41"/>
      <c r="C467" s="41"/>
      <c r="D467" s="41"/>
      <c r="E467" s="41"/>
      <c r="F467" s="41"/>
      <c r="G467" s="41"/>
      <c r="H467" s="41"/>
      <c r="I467" s="41"/>
      <c r="J467" s="41"/>
      <c r="K467" s="41"/>
    </row>
    <row r="468" spans="1:11" ht="12.75">
      <c r="A468" s="120"/>
      <c r="B468" s="41"/>
      <c r="C468" s="41"/>
      <c r="D468" s="41"/>
      <c r="E468" s="41"/>
      <c r="F468" s="41"/>
      <c r="G468" s="41"/>
      <c r="H468" s="41"/>
      <c r="I468" s="41"/>
      <c r="J468" s="41"/>
      <c r="K468" s="41"/>
    </row>
    <row r="469" spans="1:11" ht="12.75">
      <c r="A469" s="120"/>
      <c r="B469" s="41"/>
      <c r="C469" s="41"/>
      <c r="D469" s="41"/>
      <c r="E469" s="41"/>
      <c r="F469" s="41"/>
      <c r="G469" s="41"/>
      <c r="H469" s="41"/>
      <c r="I469" s="41"/>
      <c r="J469" s="41"/>
      <c r="K469" s="41"/>
    </row>
    <row r="470" spans="1:11" ht="12.75">
      <c r="A470" s="120"/>
      <c r="B470" s="41"/>
      <c r="C470" s="41"/>
      <c r="D470" s="41"/>
      <c r="E470" s="41"/>
      <c r="F470" s="41"/>
      <c r="G470" s="41"/>
      <c r="H470" s="41"/>
      <c r="I470" s="41"/>
      <c r="J470" s="41"/>
      <c r="K470" s="41"/>
    </row>
    <row r="471" spans="1:11" ht="12.75">
      <c r="A471" s="120"/>
      <c r="B471" s="41"/>
      <c r="C471" s="41"/>
      <c r="D471" s="41"/>
      <c r="E471" s="41"/>
      <c r="F471" s="41"/>
      <c r="G471" s="41"/>
      <c r="H471" s="41"/>
      <c r="I471" s="41"/>
      <c r="J471" s="41"/>
      <c r="K471" s="41"/>
    </row>
    <row r="472" spans="1:11" ht="12.75">
      <c r="A472" s="120"/>
      <c r="B472" s="41"/>
      <c r="C472" s="41"/>
      <c r="D472" s="41"/>
      <c r="E472" s="41"/>
      <c r="F472" s="41"/>
      <c r="G472" s="41"/>
      <c r="H472" s="41"/>
      <c r="I472" s="41"/>
      <c r="J472" s="41"/>
      <c r="K472" s="41"/>
    </row>
    <row r="473" spans="1:11" ht="12.75">
      <c r="A473" s="120"/>
      <c r="B473" s="41"/>
      <c r="C473" s="41"/>
      <c r="D473" s="41"/>
      <c r="E473" s="41"/>
      <c r="F473" s="41"/>
      <c r="G473" s="41"/>
      <c r="H473" s="41"/>
      <c r="I473" s="41"/>
      <c r="J473" s="41"/>
      <c r="K473" s="41"/>
    </row>
    <row r="474" spans="1:11" ht="12.75">
      <c r="A474" s="120"/>
      <c r="B474" s="41"/>
      <c r="C474" s="41"/>
      <c r="D474" s="41"/>
      <c r="E474" s="41"/>
      <c r="F474" s="41"/>
      <c r="G474" s="41"/>
      <c r="H474" s="41"/>
      <c r="I474" s="41"/>
      <c r="J474" s="41"/>
      <c r="K474" s="41"/>
    </row>
    <row r="475" spans="1:11" ht="12.75">
      <c r="A475" s="120"/>
      <c r="B475" s="41"/>
      <c r="C475" s="41"/>
      <c r="D475" s="41"/>
      <c r="E475" s="41"/>
      <c r="F475" s="41"/>
      <c r="G475" s="41"/>
      <c r="H475" s="41"/>
      <c r="I475" s="41"/>
      <c r="J475" s="41"/>
      <c r="K475" s="41"/>
    </row>
    <row r="476" spans="1:11" ht="12.75">
      <c r="A476" s="120"/>
      <c r="B476" s="41"/>
      <c r="C476" s="41"/>
      <c r="D476" s="41"/>
      <c r="E476" s="41"/>
      <c r="F476" s="41"/>
      <c r="G476" s="41"/>
      <c r="H476" s="41"/>
      <c r="I476" s="41"/>
      <c r="J476" s="41"/>
      <c r="K476" s="41"/>
    </row>
    <row r="477" spans="1:11" ht="12.75">
      <c r="A477" s="120"/>
      <c r="B477" s="41"/>
      <c r="C477" s="41"/>
      <c r="D477" s="41"/>
      <c r="E477" s="41"/>
      <c r="F477" s="41"/>
      <c r="G477" s="41"/>
      <c r="H477" s="41"/>
      <c r="I477" s="41"/>
      <c r="J477" s="41"/>
      <c r="K477" s="41"/>
    </row>
    <row r="478" spans="1:11" ht="12.75">
      <c r="A478" s="120"/>
      <c r="B478" s="41"/>
      <c r="C478" s="41"/>
      <c r="D478" s="41"/>
      <c r="E478" s="41"/>
      <c r="F478" s="41"/>
      <c r="G478" s="41"/>
      <c r="H478" s="41"/>
      <c r="I478" s="41"/>
      <c r="J478" s="41"/>
      <c r="K478" s="41"/>
    </row>
    <row r="479" spans="1:11" ht="12.75">
      <c r="A479" s="120"/>
      <c r="B479" s="41"/>
      <c r="C479" s="41"/>
      <c r="D479" s="41"/>
      <c r="E479" s="41"/>
      <c r="F479" s="41"/>
      <c r="G479" s="41"/>
      <c r="H479" s="41"/>
      <c r="I479" s="41"/>
      <c r="J479" s="41"/>
      <c r="K479" s="41"/>
    </row>
    <row r="480" spans="1:11" ht="12.75">
      <c r="A480" s="120"/>
      <c r="B480" s="41"/>
      <c r="C480" s="41"/>
      <c r="D480" s="41"/>
      <c r="E480" s="41"/>
      <c r="F480" s="41"/>
      <c r="G480" s="41"/>
      <c r="H480" s="41"/>
      <c r="I480" s="41"/>
      <c r="J480" s="41"/>
      <c r="K480" s="41"/>
    </row>
    <row r="481" spans="1:11" ht="12.75">
      <c r="A481" s="120"/>
      <c r="B481" s="41"/>
      <c r="C481" s="41"/>
      <c r="D481" s="41"/>
      <c r="E481" s="41"/>
      <c r="F481" s="41"/>
      <c r="G481" s="41"/>
      <c r="H481" s="41"/>
      <c r="I481" s="41"/>
      <c r="J481" s="41"/>
      <c r="K481" s="41"/>
    </row>
    <row r="482" spans="1:11" ht="12.75">
      <c r="A482" s="120"/>
      <c r="B482" s="41"/>
      <c r="C482" s="41"/>
      <c r="D482" s="41"/>
      <c r="E482" s="41"/>
      <c r="F482" s="41"/>
      <c r="G482" s="41"/>
      <c r="H482" s="41"/>
      <c r="I482" s="41"/>
      <c r="J482" s="41"/>
      <c r="K482" s="41"/>
    </row>
    <row r="483" spans="1:11" ht="12.75">
      <c r="A483" s="120"/>
      <c r="B483" s="41"/>
      <c r="C483" s="41"/>
      <c r="D483" s="41"/>
      <c r="E483" s="41"/>
      <c r="F483" s="41"/>
      <c r="G483" s="41"/>
      <c r="H483" s="41"/>
      <c r="I483" s="41"/>
      <c r="J483" s="41"/>
      <c r="K483" s="41"/>
    </row>
    <row r="484" spans="1:11" ht="12.75">
      <c r="A484" s="120"/>
      <c r="B484" s="41"/>
      <c r="C484" s="41"/>
      <c r="D484" s="41"/>
      <c r="E484" s="41"/>
      <c r="F484" s="41"/>
      <c r="G484" s="41"/>
      <c r="H484" s="41"/>
      <c r="I484" s="41"/>
      <c r="J484" s="41"/>
      <c r="K484" s="41"/>
    </row>
    <row r="485" spans="1:11" ht="12.75">
      <c r="A485" s="120"/>
      <c r="B485" s="41"/>
      <c r="C485" s="41"/>
      <c r="D485" s="41"/>
      <c r="E485" s="41"/>
      <c r="F485" s="41"/>
      <c r="G485" s="41"/>
      <c r="H485" s="41"/>
      <c r="I485" s="41"/>
      <c r="J485" s="41"/>
      <c r="K485" s="41"/>
    </row>
    <row r="486" spans="1:11" ht="12.75">
      <c r="A486" s="120"/>
      <c r="B486" s="41"/>
      <c r="C486" s="41"/>
      <c r="D486" s="41"/>
      <c r="E486" s="41"/>
      <c r="F486" s="41"/>
      <c r="G486" s="41"/>
      <c r="H486" s="41"/>
      <c r="I486" s="41"/>
      <c r="J486" s="41"/>
      <c r="K486" s="41"/>
    </row>
    <row r="487" spans="1:11" ht="12.75">
      <c r="A487" s="120"/>
      <c r="B487" s="41"/>
      <c r="C487" s="41"/>
      <c r="D487" s="41"/>
      <c r="E487" s="41"/>
      <c r="F487" s="41"/>
      <c r="G487" s="41"/>
      <c r="H487" s="41"/>
      <c r="I487" s="41"/>
      <c r="J487" s="41"/>
      <c r="K487" s="41"/>
    </row>
    <row r="488" spans="1:11" ht="12.75">
      <c r="A488" s="120"/>
      <c r="B488" s="41"/>
      <c r="C488" s="41"/>
      <c r="D488" s="41"/>
      <c r="E488" s="41"/>
      <c r="F488" s="41"/>
      <c r="G488" s="41"/>
      <c r="H488" s="41"/>
      <c r="I488" s="41"/>
      <c r="J488" s="41"/>
      <c r="K488" s="41"/>
    </row>
    <row r="489" spans="1:11" ht="12.75">
      <c r="A489" s="120"/>
      <c r="B489" s="41"/>
      <c r="C489" s="41"/>
      <c r="D489" s="41"/>
      <c r="E489" s="41"/>
      <c r="F489" s="41"/>
      <c r="G489" s="41"/>
      <c r="H489" s="41"/>
      <c r="I489" s="41"/>
      <c r="J489" s="41"/>
      <c r="K489" s="41"/>
    </row>
    <row r="490" spans="1:11" ht="12.75">
      <c r="A490" s="120"/>
      <c r="B490" s="41"/>
      <c r="C490" s="41"/>
      <c r="D490" s="41"/>
      <c r="E490" s="41"/>
      <c r="F490" s="41"/>
      <c r="G490" s="41"/>
      <c r="H490" s="41"/>
      <c r="I490" s="41"/>
      <c r="J490" s="41"/>
      <c r="K490" s="41"/>
    </row>
    <row r="491" spans="1:11" ht="12.75">
      <c r="A491" s="120"/>
      <c r="B491" s="41"/>
      <c r="C491" s="41"/>
      <c r="D491" s="41"/>
      <c r="E491" s="41"/>
      <c r="F491" s="41"/>
      <c r="G491" s="41"/>
      <c r="H491" s="41"/>
      <c r="I491" s="41"/>
      <c r="J491" s="41"/>
      <c r="K491" s="41"/>
    </row>
    <row r="492" spans="1:11" ht="12.75">
      <c r="A492" s="120"/>
      <c r="B492" s="41"/>
      <c r="C492" s="41"/>
      <c r="D492" s="41"/>
      <c r="E492" s="41"/>
      <c r="F492" s="41"/>
      <c r="G492" s="41"/>
      <c r="H492" s="41"/>
      <c r="I492" s="41"/>
      <c r="J492" s="41"/>
      <c r="K492" s="41"/>
    </row>
    <row r="493" spans="1:11" ht="12.75">
      <c r="A493" s="120"/>
      <c r="B493" s="41"/>
      <c r="C493" s="41"/>
      <c r="D493" s="41"/>
      <c r="E493" s="41"/>
      <c r="F493" s="41"/>
      <c r="G493" s="41"/>
      <c r="H493" s="41"/>
      <c r="I493" s="41"/>
      <c r="J493" s="41"/>
      <c r="K493" s="41"/>
    </row>
    <row r="494" spans="1:11" ht="12.75">
      <c r="A494" s="120"/>
      <c r="B494" s="41"/>
      <c r="C494" s="41"/>
      <c r="D494" s="41"/>
      <c r="E494" s="41"/>
      <c r="F494" s="41"/>
      <c r="G494" s="41"/>
      <c r="H494" s="41"/>
      <c r="I494" s="41"/>
      <c r="J494" s="41"/>
      <c r="K494" s="41"/>
    </row>
    <row r="495" spans="1:11" ht="12.75">
      <c r="A495" s="120"/>
      <c r="B495" s="41"/>
      <c r="C495" s="41"/>
      <c r="D495" s="41"/>
      <c r="E495" s="41"/>
      <c r="F495" s="41"/>
      <c r="G495" s="41"/>
      <c r="H495" s="41"/>
      <c r="I495" s="41"/>
      <c r="J495" s="41"/>
      <c r="K495" s="41"/>
    </row>
    <row r="496" spans="1:11" ht="12.75">
      <c r="A496" s="120"/>
      <c r="B496" s="41"/>
      <c r="C496" s="41"/>
      <c r="D496" s="41"/>
      <c r="E496" s="41"/>
      <c r="F496" s="41"/>
      <c r="G496" s="41"/>
      <c r="H496" s="41"/>
      <c r="I496" s="41"/>
      <c r="J496" s="41"/>
      <c r="K496" s="41"/>
    </row>
    <row r="497" spans="1:11" ht="12.75">
      <c r="A497" s="120"/>
      <c r="B497" s="41"/>
      <c r="C497" s="41"/>
      <c r="D497" s="41"/>
      <c r="E497" s="41"/>
      <c r="F497" s="41"/>
      <c r="G497" s="41"/>
      <c r="H497" s="41"/>
      <c r="I497" s="41"/>
      <c r="J497" s="41"/>
      <c r="K497" s="41"/>
    </row>
    <row r="498" spans="1:11" ht="12.75">
      <c r="A498" s="120"/>
      <c r="B498" s="41"/>
      <c r="C498" s="41"/>
      <c r="D498" s="41"/>
      <c r="E498" s="41"/>
      <c r="F498" s="41"/>
      <c r="G498" s="41"/>
      <c r="H498" s="41"/>
      <c r="I498" s="41"/>
      <c r="J498" s="41"/>
      <c r="K498" s="41"/>
    </row>
    <row r="499" spans="1:11" ht="12.75">
      <c r="A499" s="120"/>
      <c r="B499" s="41"/>
      <c r="C499" s="41"/>
      <c r="D499" s="41"/>
      <c r="E499" s="41"/>
      <c r="F499" s="41"/>
      <c r="G499" s="41"/>
      <c r="H499" s="41"/>
      <c r="I499" s="41"/>
      <c r="J499" s="41"/>
      <c r="K499" s="41"/>
    </row>
    <row r="500" spans="1:11" ht="12.75">
      <c r="A500" s="120"/>
      <c r="B500" s="41"/>
      <c r="C500" s="41"/>
      <c r="D500" s="41"/>
      <c r="E500" s="41"/>
      <c r="F500" s="41"/>
      <c r="G500" s="41"/>
      <c r="H500" s="41"/>
      <c r="I500" s="41"/>
      <c r="J500" s="41"/>
      <c r="K500" s="41"/>
    </row>
    <row r="501" spans="1:11" ht="12.75">
      <c r="A501" s="120"/>
      <c r="B501" s="41"/>
      <c r="C501" s="41"/>
      <c r="D501" s="41"/>
      <c r="E501" s="41"/>
      <c r="F501" s="41"/>
      <c r="G501" s="41"/>
      <c r="H501" s="41"/>
      <c r="I501" s="41"/>
      <c r="J501" s="41"/>
      <c r="K501" s="41"/>
    </row>
    <row r="502" spans="1:11" ht="12.75">
      <c r="A502" s="120"/>
      <c r="B502" s="41"/>
      <c r="C502" s="41"/>
      <c r="D502" s="41"/>
      <c r="E502" s="41"/>
      <c r="F502" s="41"/>
      <c r="G502" s="41"/>
      <c r="H502" s="41"/>
      <c r="I502" s="41"/>
      <c r="J502" s="41"/>
      <c r="K502" s="41"/>
    </row>
    <row r="503" spans="1:11" ht="12.75">
      <c r="A503" s="120"/>
      <c r="B503" s="41"/>
      <c r="C503" s="41"/>
      <c r="D503" s="41"/>
      <c r="E503" s="41"/>
      <c r="F503" s="41"/>
      <c r="G503" s="41"/>
      <c r="H503" s="41"/>
      <c r="I503" s="41"/>
      <c r="J503" s="41"/>
      <c r="K503" s="41"/>
    </row>
    <row r="504" spans="1:11" ht="12.75">
      <c r="A504" s="120"/>
      <c r="B504" s="41"/>
      <c r="C504" s="41"/>
      <c r="D504" s="41"/>
      <c r="E504" s="41"/>
      <c r="F504" s="41"/>
      <c r="G504" s="41"/>
      <c r="H504" s="41"/>
      <c r="I504" s="41"/>
      <c r="J504" s="41"/>
      <c r="K504" s="41"/>
    </row>
    <row r="505" spans="1:11" ht="12.75">
      <c r="A505" s="120"/>
      <c r="B505" s="41"/>
      <c r="C505" s="41"/>
      <c r="D505" s="41"/>
      <c r="E505" s="41"/>
      <c r="F505" s="41"/>
      <c r="G505" s="41"/>
      <c r="H505" s="41"/>
      <c r="I505" s="41"/>
      <c r="J505" s="41"/>
      <c r="K505" s="41"/>
    </row>
    <row r="506" spans="1:11" ht="12.75">
      <c r="A506" s="120"/>
      <c r="B506" s="41"/>
      <c r="C506" s="41"/>
      <c r="D506" s="41"/>
      <c r="E506" s="41"/>
      <c r="F506" s="41"/>
      <c r="G506" s="41"/>
      <c r="H506" s="41"/>
      <c r="I506" s="41"/>
      <c r="J506" s="41"/>
      <c r="K506" s="41"/>
    </row>
    <row r="507" spans="1:11" ht="12.75">
      <c r="A507" s="120"/>
      <c r="B507" s="41"/>
      <c r="C507" s="41"/>
      <c r="D507" s="41"/>
      <c r="E507" s="41"/>
      <c r="F507" s="41"/>
      <c r="G507" s="41"/>
      <c r="H507" s="41"/>
      <c r="I507" s="41"/>
      <c r="J507" s="41"/>
      <c r="K507" s="41"/>
    </row>
    <row r="508" spans="1:11" ht="12.75">
      <c r="A508" s="120"/>
      <c r="B508" s="41"/>
      <c r="C508" s="41"/>
      <c r="D508" s="41"/>
      <c r="E508" s="41"/>
      <c r="F508" s="41"/>
      <c r="G508" s="41"/>
      <c r="H508" s="41"/>
      <c r="I508" s="41"/>
      <c r="J508" s="41"/>
      <c r="K508" s="41"/>
    </row>
    <row r="509" spans="1:11" ht="12.75">
      <c r="A509" s="120"/>
      <c r="B509" s="41"/>
      <c r="C509" s="41"/>
      <c r="D509" s="41"/>
      <c r="E509" s="41"/>
      <c r="F509" s="41"/>
      <c r="G509" s="41"/>
      <c r="H509" s="41"/>
      <c r="I509" s="41"/>
      <c r="J509" s="41"/>
      <c r="K509" s="41"/>
    </row>
    <row r="510" spans="1:11" ht="12.75">
      <c r="A510" s="120"/>
      <c r="B510" s="41"/>
      <c r="C510" s="41"/>
      <c r="D510" s="41"/>
      <c r="E510" s="41"/>
      <c r="F510" s="41"/>
      <c r="G510" s="41"/>
      <c r="H510" s="41"/>
      <c r="I510" s="41"/>
      <c r="J510" s="41"/>
      <c r="K510" s="41"/>
    </row>
    <row r="511" spans="1:11" ht="12.75">
      <c r="A511" s="120"/>
      <c r="B511" s="41"/>
      <c r="C511" s="41"/>
      <c r="D511" s="41"/>
      <c r="E511" s="41"/>
      <c r="F511" s="41"/>
      <c r="G511" s="41"/>
      <c r="H511" s="41"/>
      <c r="I511" s="41"/>
      <c r="J511" s="41"/>
      <c r="K511" s="41"/>
    </row>
    <row r="512" spans="1:11" ht="12.75">
      <c r="A512" s="120"/>
      <c r="B512" s="41"/>
      <c r="C512" s="41"/>
      <c r="D512" s="41"/>
      <c r="E512" s="41"/>
      <c r="F512" s="41"/>
      <c r="G512" s="41"/>
      <c r="H512" s="41"/>
      <c r="I512" s="41"/>
      <c r="J512" s="41"/>
      <c r="K512" s="41"/>
    </row>
    <row r="513" spans="1:11" ht="12.75">
      <c r="A513" s="120"/>
      <c r="B513" s="41"/>
      <c r="C513" s="41"/>
      <c r="D513" s="41"/>
      <c r="E513" s="41"/>
      <c r="F513" s="41"/>
      <c r="G513" s="41"/>
      <c r="H513" s="41"/>
      <c r="I513" s="41"/>
      <c r="J513" s="41"/>
      <c r="K513" s="41"/>
    </row>
    <row r="514" spans="1:11" ht="12.75">
      <c r="A514" s="120"/>
      <c r="B514" s="41"/>
      <c r="C514" s="41"/>
      <c r="D514" s="41"/>
      <c r="E514" s="41"/>
      <c r="F514" s="41"/>
      <c r="G514" s="41"/>
      <c r="H514" s="41"/>
      <c r="I514" s="41"/>
      <c r="J514" s="41"/>
      <c r="K514" s="41"/>
    </row>
    <row r="515" spans="1:11" ht="12.75">
      <c r="A515" s="120"/>
      <c r="B515" s="41"/>
      <c r="C515" s="41"/>
      <c r="D515" s="41"/>
      <c r="E515" s="41"/>
      <c r="F515" s="41"/>
      <c r="G515" s="41"/>
      <c r="H515" s="41"/>
      <c r="I515" s="41"/>
      <c r="J515" s="41"/>
      <c r="K515" s="41"/>
    </row>
    <row r="516" spans="1:11" ht="12.75">
      <c r="A516" s="120"/>
      <c r="B516" s="41"/>
      <c r="C516" s="41"/>
      <c r="D516" s="41"/>
      <c r="E516" s="41"/>
      <c r="F516" s="41"/>
      <c r="G516" s="41"/>
      <c r="H516" s="41"/>
      <c r="I516" s="41"/>
      <c r="J516" s="41"/>
      <c r="K516" s="41"/>
    </row>
    <row r="517" spans="1:11" ht="12.75">
      <c r="A517" s="120"/>
      <c r="B517" s="41"/>
      <c r="C517" s="41"/>
      <c r="D517" s="41"/>
      <c r="E517" s="41"/>
      <c r="F517" s="41"/>
      <c r="G517" s="41"/>
      <c r="H517" s="41"/>
      <c r="I517" s="41"/>
      <c r="J517" s="41"/>
      <c r="K517" s="41"/>
    </row>
    <row r="518" spans="1:11" ht="12.75">
      <c r="A518" s="120"/>
      <c r="B518" s="41"/>
      <c r="C518" s="41"/>
      <c r="D518" s="41"/>
      <c r="E518" s="41"/>
      <c r="F518" s="41"/>
      <c r="G518" s="41"/>
      <c r="H518" s="41"/>
      <c r="I518" s="41"/>
      <c r="J518" s="41"/>
      <c r="K518" s="41"/>
    </row>
    <row r="519" spans="1:11" ht="12.75">
      <c r="A519" s="120"/>
      <c r="B519" s="41"/>
      <c r="C519" s="41"/>
      <c r="D519" s="41"/>
      <c r="E519" s="41"/>
      <c r="F519" s="41"/>
      <c r="G519" s="41"/>
      <c r="H519" s="41"/>
      <c r="I519" s="41"/>
      <c r="J519" s="41"/>
      <c r="K519" s="41"/>
    </row>
    <row r="520" spans="1:11" ht="12.75">
      <c r="A520" s="120"/>
      <c r="B520" s="41"/>
      <c r="C520" s="41"/>
      <c r="D520" s="41"/>
      <c r="E520" s="41"/>
      <c r="F520" s="41"/>
      <c r="G520" s="41"/>
      <c r="H520" s="41"/>
      <c r="I520" s="41"/>
      <c r="J520" s="41"/>
      <c r="K520" s="41"/>
    </row>
    <row r="521" spans="1:11" ht="12.75">
      <c r="A521" s="120"/>
      <c r="B521" s="41"/>
      <c r="C521" s="41"/>
      <c r="D521" s="41"/>
      <c r="E521" s="41"/>
      <c r="F521" s="41"/>
      <c r="G521" s="41"/>
      <c r="H521" s="41"/>
      <c r="I521" s="41"/>
      <c r="J521" s="41"/>
      <c r="K521" s="41"/>
    </row>
    <row r="522" spans="1:11" ht="12.75">
      <c r="A522" s="120"/>
      <c r="B522" s="41"/>
      <c r="C522" s="41"/>
      <c r="D522" s="41"/>
      <c r="E522" s="41"/>
      <c r="F522" s="41"/>
      <c r="G522" s="41"/>
      <c r="H522" s="41"/>
      <c r="I522" s="41"/>
      <c r="J522" s="41"/>
      <c r="K522" s="41"/>
    </row>
    <row r="523" spans="1:11" ht="12.75">
      <c r="A523" s="120"/>
      <c r="B523" s="41"/>
      <c r="C523" s="41"/>
      <c r="D523" s="41"/>
      <c r="E523" s="41"/>
      <c r="F523" s="41"/>
      <c r="G523" s="41"/>
      <c r="H523" s="41"/>
      <c r="I523" s="41"/>
      <c r="J523" s="41"/>
      <c r="K523" s="41"/>
    </row>
    <row r="524" spans="1:11" ht="12.75">
      <c r="A524" s="120"/>
      <c r="B524" s="41"/>
      <c r="C524" s="41"/>
      <c r="D524" s="41"/>
      <c r="E524" s="41"/>
      <c r="F524" s="41"/>
      <c r="G524" s="41"/>
      <c r="H524" s="41"/>
      <c r="I524" s="41"/>
      <c r="J524" s="41"/>
      <c r="K524" s="41"/>
    </row>
    <row r="525" spans="1:11" ht="12.75">
      <c r="A525" s="120"/>
      <c r="B525" s="41"/>
      <c r="C525" s="41"/>
      <c r="D525" s="41"/>
      <c r="E525" s="41"/>
      <c r="F525" s="41"/>
      <c r="G525" s="41"/>
      <c r="H525" s="41"/>
      <c r="I525" s="41"/>
      <c r="J525" s="41"/>
      <c r="K525" s="41"/>
    </row>
    <row r="526" spans="1:11" ht="12.75">
      <c r="A526" s="120"/>
      <c r="B526" s="41"/>
      <c r="C526" s="41"/>
      <c r="D526" s="41"/>
      <c r="E526" s="41"/>
      <c r="F526" s="41"/>
      <c r="G526" s="41"/>
      <c r="H526" s="41"/>
      <c r="I526" s="41"/>
      <c r="J526" s="41"/>
      <c r="K526" s="41"/>
    </row>
    <row r="527" spans="1:11" ht="12.75">
      <c r="A527" s="120"/>
      <c r="B527" s="41"/>
      <c r="C527" s="41"/>
      <c r="D527" s="41"/>
      <c r="E527" s="41"/>
      <c r="F527" s="41"/>
      <c r="G527" s="41"/>
      <c r="H527" s="41"/>
      <c r="I527" s="41"/>
      <c r="J527" s="41"/>
      <c r="K527" s="41"/>
    </row>
    <row r="528" spans="1:11" ht="12.75">
      <c r="A528" s="120"/>
      <c r="B528" s="41"/>
      <c r="C528" s="41"/>
      <c r="D528" s="41"/>
      <c r="E528" s="41"/>
      <c r="F528" s="41"/>
      <c r="G528" s="41"/>
      <c r="H528" s="41"/>
      <c r="I528" s="41"/>
      <c r="J528" s="41"/>
      <c r="K528" s="41"/>
    </row>
    <row r="529" spans="1:11" ht="12.75">
      <c r="A529" s="120"/>
      <c r="B529" s="41"/>
      <c r="C529" s="41"/>
      <c r="D529" s="41"/>
      <c r="E529" s="41"/>
      <c r="F529" s="41"/>
      <c r="G529" s="41"/>
      <c r="H529" s="41"/>
      <c r="I529" s="41"/>
      <c r="J529" s="41"/>
      <c r="K529" s="41"/>
    </row>
    <row r="530" spans="1:11" ht="12.75">
      <c r="A530" s="120"/>
      <c r="B530" s="41"/>
      <c r="C530" s="41"/>
      <c r="D530" s="41"/>
      <c r="E530" s="41"/>
      <c r="F530" s="41"/>
      <c r="G530" s="41"/>
      <c r="H530" s="41"/>
      <c r="I530" s="41"/>
      <c r="J530" s="41"/>
      <c r="K530" s="41"/>
    </row>
    <row r="531" spans="1:11" ht="12.75">
      <c r="A531" s="120"/>
      <c r="B531" s="41"/>
      <c r="C531" s="41"/>
      <c r="D531" s="41"/>
      <c r="E531" s="41"/>
      <c r="F531" s="41"/>
      <c r="G531" s="41"/>
      <c r="H531" s="41"/>
      <c r="I531" s="41"/>
      <c r="J531" s="41"/>
      <c r="K531" s="41"/>
    </row>
    <row r="532" spans="1:11" ht="12.75">
      <c r="A532" s="120"/>
      <c r="B532" s="41"/>
      <c r="C532" s="41"/>
      <c r="D532" s="41"/>
      <c r="E532" s="41"/>
      <c r="F532" s="41"/>
      <c r="G532" s="41"/>
      <c r="H532" s="41"/>
      <c r="I532" s="41"/>
      <c r="J532" s="41"/>
      <c r="K532" s="41"/>
    </row>
    <row r="533" spans="1:11" ht="12.75">
      <c r="A533" s="120"/>
      <c r="B533" s="41"/>
      <c r="C533" s="41"/>
      <c r="D533" s="41"/>
      <c r="E533" s="41"/>
      <c r="F533" s="41"/>
      <c r="G533" s="41"/>
      <c r="H533" s="41"/>
      <c r="I533" s="41"/>
      <c r="J533" s="41"/>
      <c r="K533" s="41"/>
    </row>
    <row r="534" spans="1:11" ht="12.75">
      <c r="A534" s="120"/>
      <c r="B534" s="41"/>
      <c r="C534" s="41"/>
      <c r="D534" s="41"/>
      <c r="E534" s="41"/>
      <c r="F534" s="41"/>
      <c r="G534" s="41"/>
      <c r="H534" s="41"/>
      <c r="I534" s="41"/>
      <c r="J534" s="41"/>
      <c r="K534" s="41"/>
    </row>
    <row r="535" spans="1:11" ht="12.75">
      <c r="A535" s="120"/>
      <c r="B535" s="41"/>
      <c r="C535" s="41"/>
      <c r="D535" s="41"/>
      <c r="E535" s="41"/>
      <c r="F535" s="41"/>
      <c r="G535" s="41"/>
      <c r="H535" s="41"/>
      <c r="I535" s="41"/>
      <c r="J535" s="41"/>
      <c r="K535" s="41"/>
    </row>
    <row r="536" spans="1:11" ht="12.75">
      <c r="A536" s="120"/>
      <c r="B536" s="41"/>
      <c r="C536" s="41"/>
      <c r="D536" s="41"/>
      <c r="E536" s="41"/>
      <c r="F536" s="41"/>
      <c r="G536" s="41"/>
      <c r="H536" s="41"/>
      <c r="I536" s="41"/>
      <c r="J536" s="41"/>
      <c r="K536" s="41"/>
    </row>
    <row r="537" spans="1:11" ht="12.75">
      <c r="A537" s="120"/>
      <c r="B537" s="41"/>
      <c r="C537" s="41"/>
      <c r="D537" s="41"/>
      <c r="E537" s="41"/>
      <c r="F537" s="41"/>
      <c r="G537" s="41"/>
      <c r="H537" s="41"/>
      <c r="I537" s="41"/>
      <c r="J537" s="41"/>
      <c r="K537" s="41"/>
    </row>
    <row r="538" spans="1:11" ht="12.75">
      <c r="A538" s="120"/>
      <c r="B538" s="41"/>
      <c r="C538" s="41"/>
      <c r="D538" s="41"/>
      <c r="E538" s="41"/>
      <c r="F538" s="41"/>
      <c r="G538" s="41"/>
      <c r="H538" s="41"/>
      <c r="I538" s="41"/>
      <c r="J538" s="41"/>
      <c r="K538" s="41"/>
    </row>
    <row r="539" spans="1:11" ht="12.75">
      <c r="A539" s="120"/>
      <c r="B539" s="41"/>
      <c r="C539" s="41"/>
      <c r="D539" s="41"/>
      <c r="E539" s="41"/>
      <c r="F539" s="41"/>
      <c r="G539" s="41"/>
      <c r="H539" s="41"/>
      <c r="I539" s="41"/>
      <c r="J539" s="41"/>
      <c r="K539" s="41"/>
    </row>
    <row r="540" spans="1:11" ht="12.75">
      <c r="A540" s="120"/>
      <c r="B540" s="41"/>
      <c r="C540" s="41"/>
      <c r="D540" s="41"/>
      <c r="E540" s="41"/>
      <c r="F540" s="41"/>
      <c r="G540" s="41"/>
      <c r="H540" s="41"/>
      <c r="I540" s="41"/>
      <c r="J540" s="41"/>
      <c r="K540" s="41"/>
    </row>
    <row r="541" spans="1:11" ht="12.75">
      <c r="A541" s="120"/>
      <c r="B541" s="41"/>
      <c r="C541" s="41"/>
      <c r="D541" s="41"/>
      <c r="E541" s="41"/>
      <c r="F541" s="41"/>
      <c r="G541" s="41"/>
      <c r="H541" s="41"/>
      <c r="I541" s="41"/>
      <c r="J541" s="41"/>
      <c r="K541" s="41"/>
    </row>
    <row r="542" spans="1:11" ht="12.75">
      <c r="A542" s="120"/>
      <c r="B542" s="41"/>
      <c r="C542" s="41"/>
      <c r="D542" s="41"/>
      <c r="E542" s="41"/>
      <c r="F542" s="41"/>
      <c r="G542" s="41"/>
      <c r="H542" s="41"/>
      <c r="I542" s="41"/>
      <c r="J542" s="41"/>
      <c r="K542" s="41"/>
    </row>
    <row r="543" spans="1:11" ht="12.75">
      <c r="A543" s="120"/>
      <c r="B543" s="41"/>
      <c r="C543" s="41"/>
      <c r="D543" s="41"/>
      <c r="E543" s="41"/>
      <c r="F543" s="41"/>
      <c r="G543" s="41"/>
      <c r="H543" s="41"/>
      <c r="I543" s="41"/>
      <c r="J543" s="41"/>
      <c r="K543" s="41"/>
    </row>
    <row r="544" spans="1:11" ht="12.75">
      <c r="A544" s="120"/>
      <c r="B544" s="41"/>
      <c r="C544" s="41"/>
      <c r="D544" s="41"/>
      <c r="E544" s="41"/>
      <c r="F544" s="41"/>
      <c r="G544" s="41"/>
      <c r="H544" s="41"/>
      <c r="I544" s="41"/>
      <c r="J544" s="41"/>
      <c r="K544" s="41"/>
    </row>
    <row r="545" spans="1:11" ht="12.75">
      <c r="A545" s="120"/>
      <c r="B545" s="41"/>
      <c r="C545" s="41"/>
      <c r="D545" s="41"/>
      <c r="E545" s="41"/>
      <c r="F545" s="41"/>
      <c r="G545" s="41"/>
      <c r="H545" s="41"/>
      <c r="I545" s="41"/>
      <c r="J545" s="41"/>
      <c r="K545" s="41"/>
    </row>
    <row r="546" spans="1:11" ht="12.75">
      <c r="A546" s="120"/>
      <c r="B546" s="41"/>
      <c r="C546" s="41"/>
      <c r="D546" s="41"/>
      <c r="E546" s="41"/>
      <c r="F546" s="41"/>
      <c r="G546" s="41"/>
      <c r="H546" s="41"/>
      <c r="I546" s="41"/>
      <c r="J546" s="41"/>
      <c r="K546" s="41"/>
    </row>
    <row r="547" spans="1:11" ht="12.75">
      <c r="A547" s="120"/>
      <c r="B547" s="41"/>
      <c r="C547" s="41"/>
      <c r="D547" s="41"/>
      <c r="E547" s="41"/>
      <c r="F547" s="41"/>
      <c r="G547" s="41"/>
      <c r="H547" s="41"/>
      <c r="I547" s="41"/>
      <c r="J547" s="41"/>
      <c r="K547" s="41"/>
    </row>
    <row r="548" spans="1:11" ht="12.75">
      <c r="A548" s="120"/>
      <c r="B548" s="41"/>
      <c r="C548" s="41"/>
      <c r="D548" s="41"/>
      <c r="E548" s="41"/>
      <c r="F548" s="41"/>
      <c r="G548" s="41"/>
      <c r="H548" s="41"/>
      <c r="I548" s="41"/>
      <c r="J548" s="41"/>
      <c r="K548" s="41"/>
    </row>
    <row r="549" spans="1:11" ht="12.75">
      <c r="A549" s="120"/>
      <c r="B549" s="41"/>
      <c r="C549" s="41"/>
      <c r="D549" s="41"/>
      <c r="E549" s="41"/>
      <c r="F549" s="41"/>
      <c r="G549" s="41"/>
      <c r="H549" s="41"/>
      <c r="I549" s="41"/>
      <c r="J549" s="41"/>
      <c r="K549" s="41"/>
    </row>
    <row r="550" spans="1:11" ht="12.75">
      <c r="A550" s="120"/>
      <c r="B550" s="41"/>
      <c r="C550" s="41"/>
      <c r="D550" s="41"/>
      <c r="E550" s="41"/>
      <c r="F550" s="41"/>
      <c r="G550" s="41"/>
      <c r="H550" s="41"/>
      <c r="I550" s="41"/>
      <c r="J550" s="41"/>
      <c r="K550" s="41"/>
    </row>
    <row r="551" spans="1:11" ht="12.75">
      <c r="A551" s="120"/>
      <c r="B551" s="41"/>
      <c r="C551" s="41"/>
      <c r="D551" s="41"/>
      <c r="E551" s="41"/>
      <c r="F551" s="41"/>
      <c r="G551" s="41"/>
      <c r="H551" s="41"/>
      <c r="I551" s="41"/>
      <c r="J551" s="41"/>
      <c r="K551" s="41"/>
    </row>
    <row r="552" spans="1:11" ht="12.75">
      <c r="A552" s="120"/>
      <c r="B552" s="41"/>
      <c r="C552" s="41"/>
      <c r="D552" s="41"/>
      <c r="E552" s="41"/>
      <c r="F552" s="41"/>
      <c r="G552" s="41"/>
      <c r="H552" s="41"/>
      <c r="I552" s="41"/>
      <c r="J552" s="41"/>
      <c r="K552" s="41"/>
    </row>
    <row r="553" spans="1:11" ht="12.75">
      <c r="A553" s="120"/>
      <c r="B553" s="41"/>
      <c r="C553" s="41"/>
      <c r="D553" s="41"/>
      <c r="E553" s="41"/>
      <c r="F553" s="41"/>
      <c r="G553" s="41"/>
      <c r="H553" s="41"/>
      <c r="I553" s="41"/>
      <c r="J553" s="41"/>
      <c r="K553" s="41"/>
    </row>
    <row r="554" spans="1:11" ht="12.75">
      <c r="A554" s="120"/>
      <c r="B554" s="41"/>
      <c r="C554" s="41"/>
      <c r="D554" s="41"/>
      <c r="E554" s="41"/>
      <c r="F554" s="41"/>
      <c r="G554" s="41"/>
      <c r="H554" s="41"/>
      <c r="I554" s="41"/>
      <c r="J554" s="41"/>
      <c r="K554" s="41"/>
    </row>
    <row r="555" spans="1:11" ht="12.75">
      <c r="A555" s="120"/>
      <c r="B555" s="41"/>
      <c r="C555" s="41"/>
      <c r="D555" s="41"/>
      <c r="E555" s="41"/>
      <c r="F555" s="41"/>
      <c r="G555" s="41"/>
      <c r="H555" s="41"/>
      <c r="I555" s="41"/>
      <c r="J555" s="41"/>
      <c r="K555" s="41"/>
    </row>
    <row r="556" spans="1:11" ht="12.75">
      <c r="A556" s="120"/>
      <c r="B556" s="41"/>
      <c r="C556" s="41"/>
      <c r="D556" s="41"/>
      <c r="E556" s="41"/>
      <c r="F556" s="41"/>
      <c r="G556" s="41"/>
      <c r="H556" s="41"/>
      <c r="I556" s="41"/>
      <c r="J556" s="41"/>
      <c r="K556" s="41"/>
    </row>
    <row r="557" spans="1:11" ht="12.75">
      <c r="A557" s="120"/>
      <c r="B557" s="41"/>
      <c r="C557" s="41"/>
      <c r="D557" s="41"/>
      <c r="E557" s="41"/>
      <c r="F557" s="41"/>
      <c r="G557" s="41"/>
      <c r="H557" s="41"/>
      <c r="I557" s="41"/>
      <c r="J557" s="41"/>
      <c r="K557" s="41"/>
    </row>
    <row r="558" spans="1:11" ht="12.75">
      <c r="A558" s="120"/>
      <c r="B558" s="41"/>
      <c r="C558" s="41"/>
      <c r="D558" s="41"/>
      <c r="E558" s="41"/>
      <c r="F558" s="41"/>
      <c r="G558" s="41"/>
      <c r="H558" s="41"/>
      <c r="I558" s="41"/>
      <c r="J558" s="41"/>
      <c r="K558" s="41"/>
    </row>
    <row r="559" spans="1:11" ht="12.75">
      <c r="A559" s="120"/>
      <c r="B559" s="41"/>
      <c r="C559" s="41"/>
      <c r="D559" s="41"/>
      <c r="E559" s="41"/>
      <c r="F559" s="41"/>
      <c r="G559" s="41"/>
      <c r="H559" s="41"/>
      <c r="I559" s="41"/>
      <c r="J559" s="41"/>
      <c r="K559" s="41"/>
    </row>
    <row r="560" spans="1:11" ht="12.75">
      <c r="A560" s="120"/>
      <c r="B560" s="41"/>
      <c r="C560" s="41"/>
      <c r="D560" s="41"/>
      <c r="E560" s="41"/>
      <c r="F560" s="41"/>
      <c r="G560" s="41"/>
      <c r="H560" s="41"/>
      <c r="I560" s="41"/>
      <c r="J560" s="41"/>
      <c r="K560" s="41"/>
    </row>
    <row r="561" spans="1:11" ht="12.75">
      <c r="A561" s="120"/>
      <c r="B561" s="41"/>
      <c r="C561" s="41"/>
      <c r="D561" s="41"/>
      <c r="E561" s="41"/>
      <c r="F561" s="41"/>
      <c r="G561" s="41"/>
      <c r="H561" s="41"/>
      <c r="I561" s="41"/>
      <c r="J561" s="41"/>
      <c r="K561" s="41"/>
    </row>
    <row r="562" spans="1:11" ht="12.75">
      <c r="A562" s="120"/>
      <c r="B562" s="41"/>
      <c r="C562" s="41"/>
      <c r="D562" s="41"/>
      <c r="E562" s="41"/>
      <c r="F562" s="41"/>
      <c r="G562" s="41"/>
      <c r="H562" s="41"/>
      <c r="I562" s="41"/>
      <c r="J562" s="41"/>
      <c r="K562" s="41"/>
    </row>
    <row r="563" spans="1:11" ht="12.75">
      <c r="A563" s="120"/>
      <c r="B563" s="41"/>
      <c r="C563" s="41"/>
      <c r="D563" s="41"/>
      <c r="E563" s="41"/>
      <c r="F563" s="41"/>
      <c r="G563" s="41"/>
      <c r="H563" s="41"/>
      <c r="I563" s="41"/>
      <c r="J563" s="41"/>
      <c r="K563" s="41"/>
    </row>
    <row r="564" spans="1:11" ht="12.75">
      <c r="A564" s="120"/>
      <c r="B564" s="41"/>
      <c r="C564" s="41"/>
      <c r="D564" s="41"/>
      <c r="E564" s="41"/>
      <c r="F564" s="41"/>
      <c r="G564" s="41"/>
      <c r="H564" s="41"/>
      <c r="I564" s="41"/>
      <c r="J564" s="41"/>
      <c r="K564" s="41"/>
    </row>
    <row r="565" spans="1:11" ht="12.75">
      <c r="A565" s="120"/>
      <c r="B565" s="41"/>
      <c r="C565" s="41"/>
      <c r="D565" s="41"/>
      <c r="E565" s="41"/>
      <c r="F565" s="41"/>
      <c r="G565" s="41"/>
      <c r="H565" s="41"/>
      <c r="I565" s="41"/>
      <c r="J565" s="41"/>
      <c r="K565" s="41"/>
    </row>
    <row r="566" spans="1:11" ht="12.75">
      <c r="A566" s="120"/>
      <c r="B566" s="41"/>
      <c r="C566" s="41"/>
      <c r="D566" s="41"/>
      <c r="E566" s="41"/>
      <c r="F566" s="41"/>
      <c r="G566" s="41"/>
      <c r="H566" s="41"/>
      <c r="I566" s="41"/>
      <c r="J566" s="41"/>
      <c r="K566" s="41"/>
    </row>
    <row r="567" spans="1:11" ht="12.75">
      <c r="A567" s="120"/>
      <c r="B567" s="41"/>
      <c r="C567" s="41"/>
      <c r="D567" s="41"/>
      <c r="E567" s="41"/>
      <c r="F567" s="41"/>
      <c r="G567" s="41"/>
      <c r="H567" s="41"/>
      <c r="I567" s="41"/>
      <c r="J567" s="41"/>
      <c r="K567" s="41"/>
    </row>
    <row r="568" spans="1:11" ht="12.75">
      <c r="A568" s="120"/>
      <c r="B568" s="41"/>
      <c r="C568" s="41"/>
      <c r="D568" s="41"/>
      <c r="E568" s="41"/>
      <c r="F568" s="41"/>
      <c r="G568" s="41"/>
      <c r="H568" s="41"/>
      <c r="I568" s="41"/>
      <c r="J568" s="41"/>
      <c r="K568" s="41"/>
    </row>
    <row r="569" spans="1:11" ht="12.75">
      <c r="A569" s="120"/>
      <c r="B569" s="41"/>
      <c r="C569" s="41"/>
      <c r="D569" s="41"/>
      <c r="E569" s="41"/>
      <c r="F569" s="41"/>
      <c r="G569" s="41"/>
      <c r="H569" s="41"/>
      <c r="I569" s="41"/>
      <c r="J569" s="41"/>
      <c r="K569" s="41"/>
    </row>
    <row r="570" spans="1:11" ht="12.75">
      <c r="A570" s="120"/>
      <c r="B570" s="41"/>
      <c r="C570" s="41"/>
      <c r="D570" s="41"/>
      <c r="E570" s="41"/>
      <c r="F570" s="41"/>
      <c r="G570" s="41"/>
      <c r="H570" s="41"/>
      <c r="I570" s="41"/>
      <c r="J570" s="41"/>
      <c r="K570" s="41"/>
    </row>
    <row r="571" spans="1:11" ht="12.75">
      <c r="A571" s="120"/>
      <c r="B571" s="41"/>
      <c r="C571" s="41"/>
      <c r="D571" s="41"/>
      <c r="E571" s="41"/>
      <c r="F571" s="41"/>
      <c r="G571" s="41"/>
      <c r="H571" s="41"/>
      <c r="I571" s="41"/>
      <c r="J571" s="41"/>
      <c r="K571" s="41"/>
    </row>
  </sheetData>
  <sheetProtection/>
  <mergeCells count="14">
    <mergeCell ref="F1:K1"/>
    <mergeCell ref="F2:K2"/>
    <mergeCell ref="F8:F9"/>
    <mergeCell ref="G8:H8"/>
    <mergeCell ref="J8:K8"/>
    <mergeCell ref="A7:J7"/>
    <mergeCell ref="I8:I9"/>
    <mergeCell ref="A8:A9"/>
    <mergeCell ref="B8:B9"/>
    <mergeCell ref="C8:C9"/>
    <mergeCell ref="D8:E8"/>
    <mergeCell ref="F3:K3"/>
    <mergeCell ref="A5:K5"/>
    <mergeCell ref="A6:K6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="90" zoomScaleNormal="90" zoomScaleSheetLayoutView="100" zoomScalePageLayoutView="0" workbookViewId="0" topLeftCell="A1">
      <pane xSplit="1" ySplit="17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3" sqref="C63"/>
    </sheetView>
  </sheetViews>
  <sheetFormatPr defaultColWidth="9.00390625" defaultRowHeight="12.75"/>
  <cols>
    <col min="1" max="1" width="57.125" style="25" customWidth="1"/>
    <col min="2" max="2" width="23.75390625" style="0" customWidth="1"/>
    <col min="3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197</v>
      </c>
      <c r="C3" s="175"/>
      <c r="D3" s="175"/>
      <c r="E3" s="175"/>
    </row>
    <row r="4" spans="2:5" ht="12.75">
      <c r="B4" s="175" t="s">
        <v>10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11</v>
      </c>
      <c r="B10" s="176"/>
      <c r="C10" s="176"/>
      <c r="D10" s="176"/>
      <c r="E10" s="176"/>
    </row>
    <row r="11" spans="1:5" ht="11.25" customHeight="1">
      <c r="A11" s="177" t="s">
        <v>104</v>
      </c>
      <c r="B11" s="177"/>
      <c r="C11" s="177"/>
      <c r="D11" s="177"/>
      <c r="E11" s="177"/>
    </row>
    <row r="12" spans="1:5" ht="25.5">
      <c r="A12" s="61" t="s">
        <v>83</v>
      </c>
      <c r="B12" s="61" t="s">
        <v>84</v>
      </c>
      <c r="C12" s="33" t="s">
        <v>358</v>
      </c>
      <c r="D12" s="33" t="s">
        <v>416</v>
      </c>
      <c r="E12" s="33" t="s">
        <v>463</v>
      </c>
    </row>
    <row r="13" spans="1:5" ht="12.75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>
      <c r="A14" s="49" t="s">
        <v>272</v>
      </c>
      <c r="B14" s="20" t="s">
        <v>85</v>
      </c>
      <c r="C14" s="14">
        <f>C15+C37</f>
        <v>6316</v>
      </c>
      <c r="D14" s="14">
        <f>D15+D37</f>
        <v>6576.4</v>
      </c>
      <c r="E14" s="14">
        <f>E15+E37</f>
        <v>6893.5</v>
      </c>
    </row>
    <row r="15" spans="1:5" ht="15.75">
      <c r="A15" s="49" t="s">
        <v>271</v>
      </c>
      <c r="B15" s="20"/>
      <c r="C15" s="14">
        <f>C16+C27+C29+C22</f>
        <v>6316</v>
      </c>
      <c r="D15" s="14">
        <f>D16+D27+D29+D22</f>
        <v>6576.4</v>
      </c>
      <c r="E15" s="14">
        <f>E16+E27+E29+E22</f>
        <v>6893.5</v>
      </c>
    </row>
    <row r="16" spans="1:5" ht="15.75">
      <c r="A16" s="49" t="s">
        <v>86</v>
      </c>
      <c r="B16" s="20" t="s">
        <v>87</v>
      </c>
      <c r="C16" s="14">
        <f>SUM(C17)</f>
        <v>1178.1</v>
      </c>
      <c r="D16" s="14">
        <f>SUM(D17)</f>
        <v>1207.5</v>
      </c>
      <c r="E16" s="14">
        <f>SUM(E17)</f>
        <v>1248.6</v>
      </c>
    </row>
    <row r="17" spans="1:5" ht="15.75">
      <c r="A17" s="49" t="s">
        <v>88</v>
      </c>
      <c r="B17" s="20" t="s">
        <v>89</v>
      </c>
      <c r="C17" s="14">
        <f>SUM(C18+C19+C21+C20)</f>
        <v>1178.1</v>
      </c>
      <c r="D17" s="14">
        <f>SUM(D18+D19+D21+D20)</f>
        <v>1207.5</v>
      </c>
      <c r="E17" s="14">
        <f>SUM(E18+E19+E21+E20)</f>
        <v>1248.6</v>
      </c>
    </row>
    <row r="18" spans="1:5" ht="48.75">
      <c r="A18" s="47" t="s">
        <v>125</v>
      </c>
      <c r="B18" s="21" t="s">
        <v>265</v>
      </c>
      <c r="C18" s="15">
        <v>1178.1</v>
      </c>
      <c r="D18" s="15">
        <v>1207.5</v>
      </c>
      <c r="E18" s="15">
        <v>1248.6</v>
      </c>
    </row>
    <row r="19" spans="1:5" ht="72.75" hidden="1">
      <c r="A19" s="47" t="s">
        <v>122</v>
      </c>
      <c r="B19" s="21" t="s">
        <v>266</v>
      </c>
      <c r="C19" s="15">
        <v>0</v>
      </c>
      <c r="D19" s="15">
        <v>0</v>
      </c>
      <c r="E19" s="15">
        <v>0</v>
      </c>
    </row>
    <row r="20" spans="1:5" ht="27.75" customHeight="1" hidden="1">
      <c r="A20" s="47" t="s">
        <v>123</v>
      </c>
      <c r="B20" s="21" t="s">
        <v>268</v>
      </c>
      <c r="C20" s="15">
        <v>0</v>
      </c>
      <c r="D20" s="15">
        <v>0</v>
      </c>
      <c r="E20" s="15">
        <v>0</v>
      </c>
    </row>
    <row r="21" spans="1:5" ht="60.75" hidden="1">
      <c r="A21" s="47" t="s">
        <v>124</v>
      </c>
      <c r="B21" s="22" t="s">
        <v>267</v>
      </c>
      <c r="C21" s="15">
        <v>0</v>
      </c>
      <c r="D21" s="15">
        <v>0</v>
      </c>
      <c r="E21" s="15">
        <v>0</v>
      </c>
    </row>
    <row r="22" spans="1:5" ht="33.75" customHeight="1">
      <c r="A22" s="55" t="s">
        <v>381</v>
      </c>
      <c r="B22" s="23" t="s">
        <v>382</v>
      </c>
      <c r="C22" s="14">
        <f>SUM(C23:C26)</f>
        <v>1001.9</v>
      </c>
      <c r="D22" s="14">
        <f>SUM(D23:D26)</f>
        <v>987.8999999999999</v>
      </c>
      <c r="E22" s="14">
        <f>SUM(E23:E26)</f>
        <v>1010.9</v>
      </c>
    </row>
    <row r="23" spans="1:5" ht="48.75">
      <c r="A23" s="47" t="s">
        <v>401</v>
      </c>
      <c r="B23" s="121" t="s">
        <v>389</v>
      </c>
      <c r="C23" s="15">
        <v>342.1</v>
      </c>
      <c r="D23" s="15">
        <v>343.5</v>
      </c>
      <c r="E23" s="15">
        <v>348.4</v>
      </c>
    </row>
    <row r="24" spans="1:5" ht="60.75">
      <c r="A24" s="145" t="s">
        <v>402</v>
      </c>
      <c r="B24" s="121" t="s">
        <v>390</v>
      </c>
      <c r="C24" s="15">
        <v>3.4</v>
      </c>
      <c r="D24" s="15">
        <v>3.2</v>
      </c>
      <c r="E24" s="15">
        <v>3</v>
      </c>
    </row>
    <row r="25" spans="1:5" ht="48">
      <c r="A25" s="143" t="s">
        <v>403</v>
      </c>
      <c r="B25" s="121" t="s">
        <v>391</v>
      </c>
      <c r="C25" s="15">
        <v>724.8</v>
      </c>
      <c r="D25" s="15">
        <v>711.9</v>
      </c>
      <c r="E25" s="15">
        <v>726.4</v>
      </c>
    </row>
    <row r="26" spans="1:5" ht="48">
      <c r="A26" s="142" t="s">
        <v>404</v>
      </c>
      <c r="B26" s="121" t="s">
        <v>392</v>
      </c>
      <c r="C26" s="15">
        <v>-68.4</v>
      </c>
      <c r="D26" s="15">
        <v>-70.7</v>
      </c>
      <c r="E26" s="15">
        <v>-66.9</v>
      </c>
    </row>
    <row r="27" spans="1:5" ht="15.75">
      <c r="A27" s="50" t="s">
        <v>90</v>
      </c>
      <c r="B27" s="20" t="s">
        <v>91</v>
      </c>
      <c r="C27" s="14">
        <f>SUM(C28:C28)</f>
        <v>1770</v>
      </c>
      <c r="D27" s="14">
        <f>SUM(D28:D28)</f>
        <v>2012</v>
      </c>
      <c r="E27" s="14">
        <f>SUM(E28:E28)</f>
        <v>2262</v>
      </c>
    </row>
    <row r="28" spans="1:5" ht="15.75">
      <c r="A28" s="51" t="s">
        <v>92</v>
      </c>
      <c r="B28" s="22" t="s">
        <v>78</v>
      </c>
      <c r="C28" s="15">
        <v>1770</v>
      </c>
      <c r="D28" s="15">
        <v>2012</v>
      </c>
      <c r="E28" s="15">
        <v>2262</v>
      </c>
    </row>
    <row r="29" spans="1:5" ht="15.75">
      <c r="A29" s="50" t="s">
        <v>93</v>
      </c>
      <c r="B29" s="20" t="s">
        <v>116</v>
      </c>
      <c r="C29" s="14">
        <f>SUM(C32+C30)</f>
        <v>2366</v>
      </c>
      <c r="D29" s="14">
        <f>SUM(D32+D30)</f>
        <v>2369</v>
      </c>
      <c r="E29" s="14">
        <f>SUM(E32+E30)</f>
        <v>2372</v>
      </c>
    </row>
    <row r="30" spans="1:5" ht="15.75">
      <c r="A30" s="51" t="s">
        <v>117</v>
      </c>
      <c r="B30" s="21" t="s">
        <v>118</v>
      </c>
      <c r="C30" s="15">
        <f>SUM(C31)</f>
        <v>49</v>
      </c>
      <c r="D30" s="15">
        <f>SUM(D31)</f>
        <v>52</v>
      </c>
      <c r="E30" s="15">
        <f>SUM(E31)</f>
        <v>55</v>
      </c>
    </row>
    <row r="31" spans="1:5" ht="24.75">
      <c r="A31" s="51" t="s">
        <v>119</v>
      </c>
      <c r="B31" s="22" t="s">
        <v>269</v>
      </c>
      <c r="C31" s="15">
        <v>49</v>
      </c>
      <c r="D31" s="15">
        <v>52</v>
      </c>
      <c r="E31" s="15">
        <v>55</v>
      </c>
    </row>
    <row r="32" spans="1:5" ht="15.75">
      <c r="A32" s="50" t="s">
        <v>120</v>
      </c>
      <c r="B32" s="20" t="s">
        <v>121</v>
      </c>
      <c r="C32" s="14">
        <f>SUM(C33+C35)</f>
        <v>2317</v>
      </c>
      <c r="D32" s="14">
        <f>SUM(D33+D35)</f>
        <v>2317</v>
      </c>
      <c r="E32" s="14">
        <f>SUM(E33+E35)</f>
        <v>2317</v>
      </c>
    </row>
    <row r="33" spans="1:5" ht="15.75">
      <c r="A33" s="146" t="s">
        <v>406</v>
      </c>
      <c r="B33" s="21" t="s">
        <v>405</v>
      </c>
      <c r="C33" s="15">
        <f>SUM(C34)</f>
        <v>500</v>
      </c>
      <c r="D33" s="15">
        <f>SUM(D34)</f>
        <v>500</v>
      </c>
      <c r="E33" s="15">
        <f>SUM(E34)</f>
        <v>500</v>
      </c>
    </row>
    <row r="34" spans="1:5" ht="24.75">
      <c r="A34" s="47" t="s">
        <v>408</v>
      </c>
      <c r="B34" s="22" t="s">
        <v>407</v>
      </c>
      <c r="C34" s="15">
        <v>500</v>
      </c>
      <c r="D34" s="15">
        <v>500</v>
      </c>
      <c r="E34" s="15">
        <v>500</v>
      </c>
    </row>
    <row r="35" spans="1:5" ht="15.75">
      <c r="A35" s="146" t="s">
        <v>410</v>
      </c>
      <c r="B35" s="21" t="s">
        <v>409</v>
      </c>
      <c r="C35" s="15">
        <f>SUM(C36)</f>
        <v>1817</v>
      </c>
      <c r="D35" s="15">
        <f>SUM(D36)</f>
        <v>1817</v>
      </c>
      <c r="E35" s="15">
        <f>SUM(E36)</f>
        <v>1817</v>
      </c>
    </row>
    <row r="36" spans="1:5" ht="24.75">
      <c r="A36" s="47" t="s">
        <v>412</v>
      </c>
      <c r="B36" s="22" t="s">
        <v>411</v>
      </c>
      <c r="C36" s="15">
        <v>1817</v>
      </c>
      <c r="D36" s="15">
        <v>1817</v>
      </c>
      <c r="E36" s="15">
        <v>1817</v>
      </c>
    </row>
    <row r="37" spans="1:5" ht="15.75" hidden="1">
      <c r="A37" s="88" t="s">
        <v>273</v>
      </c>
      <c r="B37" s="22"/>
      <c r="C37" s="14">
        <f>C38++C44</f>
        <v>0</v>
      </c>
      <c r="D37" s="14">
        <f>D38+D44</f>
        <v>0</v>
      </c>
      <c r="E37" s="14">
        <f>E38+E44</f>
        <v>0</v>
      </c>
    </row>
    <row r="38" spans="1:5" ht="24.75" hidden="1">
      <c r="A38" s="50" t="s">
        <v>94</v>
      </c>
      <c r="B38" s="20" t="s">
        <v>95</v>
      </c>
      <c r="C38" s="14">
        <f>SUM(C39)</f>
        <v>0</v>
      </c>
      <c r="D38" s="14">
        <f>SUM(D39)</f>
        <v>0</v>
      </c>
      <c r="E38" s="14">
        <f>SUM(E39)</f>
        <v>0</v>
      </c>
    </row>
    <row r="39" spans="1:5" ht="60.75" hidden="1">
      <c r="A39" s="53" t="s">
        <v>325</v>
      </c>
      <c r="B39" s="21" t="s">
        <v>96</v>
      </c>
      <c r="C39" s="15">
        <f>SUM(C40+C42)</f>
        <v>0</v>
      </c>
      <c r="D39" s="15">
        <f>SUM(D40+D42)</f>
        <v>0</v>
      </c>
      <c r="E39" s="15">
        <f>SUM(E40+E42)</f>
        <v>0</v>
      </c>
    </row>
    <row r="40" spans="1:5" ht="48.75" hidden="1">
      <c r="A40" s="53" t="s">
        <v>196</v>
      </c>
      <c r="B40" s="22" t="s">
        <v>310</v>
      </c>
      <c r="C40" s="15">
        <f>SUM(C41)</f>
        <v>0</v>
      </c>
      <c r="D40" s="15">
        <f>SUM(D41)</f>
        <v>0</v>
      </c>
      <c r="E40" s="15">
        <f>SUM(E41)</f>
        <v>0</v>
      </c>
    </row>
    <row r="41" spans="1:5" ht="48.75" hidden="1">
      <c r="A41" s="53" t="s">
        <v>196</v>
      </c>
      <c r="B41" s="22" t="s">
        <v>311</v>
      </c>
      <c r="C41" s="15">
        <v>0</v>
      </c>
      <c r="D41" s="15">
        <v>0</v>
      </c>
      <c r="E41" s="15">
        <v>0</v>
      </c>
    </row>
    <row r="42" spans="1:5" ht="60.75" hidden="1">
      <c r="A42" s="53" t="s">
        <v>312</v>
      </c>
      <c r="B42" s="21" t="s">
        <v>98</v>
      </c>
      <c r="C42" s="15">
        <f>SUM(C43)</f>
        <v>0</v>
      </c>
      <c r="D42" s="15">
        <f>SUM(D43)</f>
        <v>0</v>
      </c>
      <c r="E42" s="15">
        <f>SUM(E43)</f>
        <v>0</v>
      </c>
    </row>
    <row r="43" spans="1:5" ht="48.75" hidden="1">
      <c r="A43" s="53" t="s">
        <v>326</v>
      </c>
      <c r="B43" s="21" t="s">
        <v>211</v>
      </c>
      <c r="C43" s="15">
        <v>0</v>
      </c>
      <c r="D43" s="15">
        <v>0</v>
      </c>
      <c r="E43" s="15">
        <v>0</v>
      </c>
    </row>
    <row r="44" spans="1:5" ht="24.75" hidden="1">
      <c r="A44" s="54" t="s">
        <v>288</v>
      </c>
      <c r="B44" s="20" t="s">
        <v>164</v>
      </c>
      <c r="C44" s="14">
        <f>C45</f>
        <v>0</v>
      </c>
      <c r="D44" s="14">
        <f>D45</f>
        <v>0</v>
      </c>
      <c r="E44" s="14">
        <f>E45</f>
        <v>0</v>
      </c>
    </row>
    <row r="45" spans="1:5" ht="24.75" hidden="1">
      <c r="A45" s="47" t="s">
        <v>168</v>
      </c>
      <c r="B45" s="31" t="s">
        <v>292</v>
      </c>
      <c r="C45" s="15">
        <v>0</v>
      </c>
      <c r="D45" s="15">
        <v>0</v>
      </c>
      <c r="E45" s="15">
        <v>0</v>
      </c>
    </row>
    <row r="46" spans="1:5" ht="15.75">
      <c r="A46" s="56" t="s">
        <v>274</v>
      </c>
      <c r="B46" s="23" t="s">
        <v>106</v>
      </c>
      <c r="C46" s="16">
        <f>C47</f>
        <v>2616.1</v>
      </c>
      <c r="D46" s="16">
        <f>D47</f>
        <v>2146.5</v>
      </c>
      <c r="E46" s="16">
        <f>E47</f>
        <v>2146.5</v>
      </c>
    </row>
    <row r="47" spans="1:5" ht="26.25">
      <c r="A47" s="56" t="s">
        <v>278</v>
      </c>
      <c r="B47" s="23" t="s">
        <v>279</v>
      </c>
      <c r="C47" s="16">
        <f>C48+C51+C55+C60</f>
        <v>2616.1</v>
      </c>
      <c r="D47" s="16">
        <f>D48+D51+D55+D60</f>
        <v>2146.5</v>
      </c>
      <c r="E47" s="16">
        <f>E48+E51+E55+E60</f>
        <v>2146.5</v>
      </c>
    </row>
    <row r="48" spans="1:5" ht="24.75">
      <c r="A48" s="54" t="s">
        <v>137</v>
      </c>
      <c r="B48" s="23" t="s">
        <v>138</v>
      </c>
      <c r="C48" s="16">
        <f aca="true" t="shared" si="0" ref="C48:E49">C49</f>
        <v>917</v>
      </c>
      <c r="D48" s="16">
        <f t="shared" si="0"/>
        <v>917</v>
      </c>
      <c r="E48" s="16">
        <f t="shared" si="0"/>
        <v>917</v>
      </c>
    </row>
    <row r="49" spans="1:5" ht="15.75">
      <c r="A49" s="54" t="s">
        <v>139</v>
      </c>
      <c r="B49" s="23" t="s">
        <v>140</v>
      </c>
      <c r="C49" s="16">
        <f t="shared" si="0"/>
        <v>917</v>
      </c>
      <c r="D49" s="16">
        <f t="shared" si="0"/>
        <v>917</v>
      </c>
      <c r="E49" s="16">
        <f t="shared" si="0"/>
        <v>917</v>
      </c>
    </row>
    <row r="50" spans="1:5" ht="15.75">
      <c r="A50" s="57" t="s">
        <v>280</v>
      </c>
      <c r="B50" s="22" t="s">
        <v>359</v>
      </c>
      <c r="C50" s="17">
        <v>917</v>
      </c>
      <c r="D50" s="17">
        <v>917</v>
      </c>
      <c r="E50" s="17">
        <v>917</v>
      </c>
    </row>
    <row r="51" spans="1:5" ht="24.75">
      <c r="A51" s="54" t="s">
        <v>352</v>
      </c>
      <c r="B51" s="20" t="s">
        <v>109</v>
      </c>
      <c r="C51" s="18">
        <f>C52</f>
        <v>1188</v>
      </c>
      <c r="D51" s="18">
        <f>D52</f>
        <v>1188</v>
      </c>
      <c r="E51" s="18">
        <f>E52</f>
        <v>1188</v>
      </c>
    </row>
    <row r="52" spans="1:5" ht="25.5" customHeight="1">
      <c r="A52" s="57" t="s">
        <v>141</v>
      </c>
      <c r="B52" s="21" t="s">
        <v>285</v>
      </c>
      <c r="C52" s="19">
        <f>C53+C54</f>
        <v>1188</v>
      </c>
      <c r="D52" s="19">
        <f>D53+D54</f>
        <v>1188</v>
      </c>
      <c r="E52" s="19">
        <f>E53+E54</f>
        <v>1188</v>
      </c>
    </row>
    <row r="53" spans="1:5" ht="25.5" customHeight="1">
      <c r="A53" s="57" t="s">
        <v>357</v>
      </c>
      <c r="B53" s="21" t="s">
        <v>225</v>
      </c>
      <c r="C53" s="19">
        <v>1188</v>
      </c>
      <c r="D53" s="19">
        <v>1188</v>
      </c>
      <c r="E53" s="19">
        <v>1188</v>
      </c>
    </row>
    <row r="54" spans="1:5" ht="25.5" customHeight="1" hidden="1">
      <c r="A54" s="57" t="s">
        <v>50</v>
      </c>
      <c r="B54" s="21" t="s">
        <v>225</v>
      </c>
      <c r="C54" s="19">
        <v>0</v>
      </c>
      <c r="D54" s="19">
        <v>0</v>
      </c>
      <c r="E54" s="19">
        <v>0</v>
      </c>
    </row>
    <row r="55" spans="1:5" ht="25.5" customHeight="1">
      <c r="A55" s="54" t="s">
        <v>327</v>
      </c>
      <c r="B55" s="23" t="s">
        <v>107</v>
      </c>
      <c r="C55" s="18">
        <f>C56+C58</f>
        <v>42.1</v>
      </c>
      <c r="D55" s="18">
        <f>D56+D58</f>
        <v>41.5</v>
      </c>
      <c r="E55" s="18">
        <f>E56+E58</f>
        <v>41.5</v>
      </c>
    </row>
    <row r="56" spans="1:5" ht="24.75">
      <c r="A56" s="54" t="s">
        <v>142</v>
      </c>
      <c r="B56" s="23" t="s">
        <v>143</v>
      </c>
      <c r="C56" s="18">
        <f>C57</f>
        <v>40.4</v>
      </c>
      <c r="D56" s="18">
        <f>D57</f>
        <v>40.4</v>
      </c>
      <c r="E56" s="18">
        <f>E57</f>
        <v>40.4</v>
      </c>
    </row>
    <row r="57" spans="1:5" ht="36">
      <c r="A57" s="139" t="s">
        <v>61</v>
      </c>
      <c r="B57" s="21" t="s">
        <v>238</v>
      </c>
      <c r="C57" s="19">
        <v>40.4</v>
      </c>
      <c r="D57" s="19">
        <v>40.4</v>
      </c>
      <c r="E57" s="19">
        <v>40.4</v>
      </c>
    </row>
    <row r="58" spans="1:5" ht="24.75">
      <c r="A58" s="54" t="s">
        <v>353</v>
      </c>
      <c r="B58" s="20" t="s">
        <v>144</v>
      </c>
      <c r="C58" s="18">
        <f>C59</f>
        <v>1.7</v>
      </c>
      <c r="D58" s="18">
        <f>D59</f>
        <v>1.1</v>
      </c>
      <c r="E58" s="18">
        <f>E59</f>
        <v>1.1</v>
      </c>
    </row>
    <row r="59" spans="1:5" ht="72">
      <c r="A59" s="139" t="s">
        <v>62</v>
      </c>
      <c r="B59" s="21" t="s">
        <v>239</v>
      </c>
      <c r="C59" s="19">
        <v>1.7</v>
      </c>
      <c r="D59" s="19">
        <v>1.1</v>
      </c>
      <c r="E59" s="19">
        <v>1.1</v>
      </c>
    </row>
    <row r="60" spans="1:5" ht="15.75">
      <c r="A60" s="160" t="s">
        <v>442</v>
      </c>
      <c r="B60" s="20" t="s">
        <v>441</v>
      </c>
      <c r="C60" s="18">
        <f>SUM(C61:C62)</f>
        <v>469</v>
      </c>
      <c r="D60" s="18">
        <f>SUM(D61:D62)</f>
        <v>0</v>
      </c>
      <c r="E60" s="18">
        <f>SUM(E61:E62)</f>
        <v>0</v>
      </c>
    </row>
    <row r="61" spans="1:5" ht="48">
      <c r="A61" s="113" t="s">
        <v>417</v>
      </c>
      <c r="B61" s="21" t="s">
        <v>420</v>
      </c>
      <c r="C61" s="19">
        <v>350</v>
      </c>
      <c r="D61" s="19"/>
      <c r="E61" s="19"/>
    </row>
    <row r="62" spans="1:5" ht="15.75">
      <c r="A62" s="113" t="s">
        <v>439</v>
      </c>
      <c r="B62" s="21" t="s">
        <v>447</v>
      </c>
      <c r="C62" s="19">
        <v>119</v>
      </c>
      <c r="D62" s="19"/>
      <c r="E62" s="19"/>
    </row>
    <row r="63" spans="1:5" ht="15.75">
      <c r="A63" s="55" t="s">
        <v>112</v>
      </c>
      <c r="B63" s="89"/>
      <c r="C63" s="58">
        <f>C46+C14</f>
        <v>8932.1</v>
      </c>
      <c r="D63" s="58">
        <f>D46+D14</f>
        <v>8722.9</v>
      </c>
      <c r="E63" s="58">
        <f>E46+E14</f>
        <v>9040</v>
      </c>
    </row>
    <row r="64" ht="12.75">
      <c r="A64" s="70"/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  <row r="86" ht="12.75">
      <c r="A86" s="70"/>
    </row>
    <row r="87" ht="12.75">
      <c r="A87" s="70"/>
    </row>
    <row r="88" ht="12.75">
      <c r="A88" s="70"/>
    </row>
  </sheetData>
  <sheetProtection/>
  <mergeCells count="10">
    <mergeCell ref="A10:E10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="90" zoomScaleNormal="90" zoomScaleSheetLayoutView="100" zoomScalePageLayoutView="0" workbookViewId="0" topLeftCell="A1">
      <pane xSplit="1" ySplit="17" topLeftCell="B5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3" sqref="C63"/>
    </sheetView>
  </sheetViews>
  <sheetFormatPr defaultColWidth="9.00390625" defaultRowHeight="12.75"/>
  <cols>
    <col min="1" max="1" width="54.25390625" style="25" customWidth="1"/>
    <col min="2" max="2" width="23.75390625" style="0" customWidth="1"/>
    <col min="3" max="3" width="13.625" style="0" customWidth="1"/>
    <col min="4" max="4" width="14.125" style="0" customWidth="1"/>
    <col min="5" max="5" width="13.25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1:5" ht="12.75">
      <c r="A3" s="178" t="s">
        <v>198</v>
      </c>
      <c r="B3" s="178"/>
      <c r="C3" s="178"/>
      <c r="D3" s="178"/>
      <c r="E3" s="178"/>
    </row>
    <row r="4" spans="1:5" ht="12.75">
      <c r="A4" s="178" t="s">
        <v>13</v>
      </c>
      <c r="B4" s="178"/>
      <c r="C4" s="178"/>
      <c r="D4" s="178"/>
      <c r="E4" s="178"/>
    </row>
    <row r="5" spans="2:5" ht="12.75">
      <c r="B5" s="175" t="s">
        <v>14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12</v>
      </c>
      <c r="B10" s="176"/>
      <c r="C10" s="176"/>
      <c r="D10" s="176"/>
      <c r="E10" s="176"/>
    </row>
    <row r="11" spans="1:5" ht="11.25" customHeight="1">
      <c r="A11" s="177" t="s">
        <v>104</v>
      </c>
      <c r="B11" s="177"/>
      <c r="C11" s="177"/>
      <c r="D11" s="177"/>
      <c r="E11" s="177"/>
    </row>
    <row r="12" spans="1:5" ht="25.5">
      <c r="A12" s="61" t="s">
        <v>83</v>
      </c>
      <c r="B12" s="61" t="s">
        <v>84</v>
      </c>
      <c r="C12" s="33" t="s">
        <v>358</v>
      </c>
      <c r="D12" s="33" t="s">
        <v>416</v>
      </c>
      <c r="E12" s="33" t="s">
        <v>463</v>
      </c>
    </row>
    <row r="13" spans="1:5" ht="12.75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>
      <c r="A14" s="88" t="s">
        <v>272</v>
      </c>
      <c r="B14" s="20" t="s">
        <v>85</v>
      </c>
      <c r="C14" s="14">
        <f>C15+C37</f>
        <v>1797.6</v>
      </c>
      <c r="D14" s="14">
        <f>D15+D37</f>
        <v>1797.5</v>
      </c>
      <c r="E14" s="14">
        <f>E15+E37</f>
        <v>1832</v>
      </c>
    </row>
    <row r="15" spans="1:5" ht="15.75">
      <c r="A15" s="88" t="s">
        <v>271</v>
      </c>
      <c r="B15" s="20"/>
      <c r="C15" s="14">
        <f>C16+C27+C29+C22</f>
        <v>1781.1</v>
      </c>
      <c r="D15" s="14">
        <f>D16+D27+D29+D22</f>
        <v>1781</v>
      </c>
      <c r="E15" s="14">
        <f>E16+E27+E29+E22</f>
        <v>1815.5</v>
      </c>
    </row>
    <row r="16" spans="1:5" ht="15.75">
      <c r="A16" s="88" t="s">
        <v>86</v>
      </c>
      <c r="B16" s="20" t="s">
        <v>87</v>
      </c>
      <c r="C16" s="14">
        <f>SUM(C17)</f>
        <v>361.6</v>
      </c>
      <c r="D16" s="14">
        <f>SUM(D17)</f>
        <v>370.7</v>
      </c>
      <c r="E16" s="14">
        <f>SUM(E17)</f>
        <v>383.3</v>
      </c>
    </row>
    <row r="17" spans="1:5" ht="15.75">
      <c r="A17" s="88" t="s">
        <v>88</v>
      </c>
      <c r="B17" s="20" t="s">
        <v>89</v>
      </c>
      <c r="C17" s="14">
        <f>SUM(C18+C19+C21+C20)</f>
        <v>361.6</v>
      </c>
      <c r="D17" s="14">
        <f>SUM(D18+D19+D21+D20)</f>
        <v>370.7</v>
      </c>
      <c r="E17" s="14">
        <f>SUM(E18+E19+E21+E20)</f>
        <v>383.3</v>
      </c>
    </row>
    <row r="18" spans="1:5" ht="48.75">
      <c r="A18" s="47" t="s">
        <v>125</v>
      </c>
      <c r="B18" s="21" t="s">
        <v>265</v>
      </c>
      <c r="C18" s="15">
        <v>346.6</v>
      </c>
      <c r="D18" s="15">
        <v>354.7</v>
      </c>
      <c r="E18" s="15">
        <v>365.3</v>
      </c>
    </row>
    <row r="19" spans="1:5" ht="84.75" hidden="1">
      <c r="A19" s="47" t="s">
        <v>122</v>
      </c>
      <c r="B19" s="21" t="s">
        <v>266</v>
      </c>
      <c r="C19" s="15">
        <v>0</v>
      </c>
      <c r="D19" s="15">
        <v>0</v>
      </c>
      <c r="E19" s="15">
        <v>0</v>
      </c>
    </row>
    <row r="20" spans="1:5" ht="36.75">
      <c r="A20" s="47" t="s">
        <v>123</v>
      </c>
      <c r="B20" s="21" t="s">
        <v>268</v>
      </c>
      <c r="C20" s="15">
        <v>15</v>
      </c>
      <c r="D20" s="15">
        <v>16</v>
      </c>
      <c r="E20" s="15">
        <v>18</v>
      </c>
    </row>
    <row r="21" spans="1:5" ht="72.75" hidden="1">
      <c r="A21" s="47" t="s">
        <v>124</v>
      </c>
      <c r="B21" s="22" t="s">
        <v>267</v>
      </c>
      <c r="C21" s="15">
        <v>0</v>
      </c>
      <c r="D21" s="15">
        <v>0</v>
      </c>
      <c r="E21" s="15">
        <v>0</v>
      </c>
    </row>
    <row r="22" spans="1:5" ht="24.75">
      <c r="A22" s="55" t="s">
        <v>381</v>
      </c>
      <c r="B22" s="23" t="s">
        <v>382</v>
      </c>
      <c r="C22" s="14">
        <f>SUM(C23:C26)</f>
        <v>865.5</v>
      </c>
      <c r="D22" s="14">
        <f>SUM(D23:D26)</f>
        <v>853.3</v>
      </c>
      <c r="E22" s="14">
        <f>SUM(E23:E26)</f>
        <v>873.1999999999999</v>
      </c>
    </row>
    <row r="23" spans="1:5" ht="48.75">
      <c r="A23" s="47" t="s">
        <v>401</v>
      </c>
      <c r="B23" s="121" t="s">
        <v>389</v>
      </c>
      <c r="C23" s="15">
        <v>295.6</v>
      </c>
      <c r="D23" s="15">
        <v>296.7</v>
      </c>
      <c r="E23" s="15">
        <v>300.9</v>
      </c>
    </row>
    <row r="24" spans="1:5" ht="60.75">
      <c r="A24" s="145" t="s">
        <v>402</v>
      </c>
      <c r="B24" s="121" t="s">
        <v>390</v>
      </c>
      <c r="C24" s="15">
        <v>2.9</v>
      </c>
      <c r="D24" s="15">
        <v>2.7</v>
      </c>
      <c r="E24" s="15">
        <v>2.6</v>
      </c>
    </row>
    <row r="25" spans="1:5" ht="48">
      <c r="A25" s="143" t="s">
        <v>403</v>
      </c>
      <c r="B25" s="121" t="s">
        <v>391</v>
      </c>
      <c r="C25" s="15">
        <v>626.1</v>
      </c>
      <c r="D25" s="15">
        <v>614.9</v>
      </c>
      <c r="E25" s="15">
        <v>627.4</v>
      </c>
    </row>
    <row r="26" spans="1:5" ht="48">
      <c r="A26" s="142" t="s">
        <v>404</v>
      </c>
      <c r="B26" s="121" t="s">
        <v>392</v>
      </c>
      <c r="C26" s="15">
        <v>-59.1</v>
      </c>
      <c r="D26" s="15">
        <v>-61</v>
      </c>
      <c r="E26" s="15">
        <v>-57.7</v>
      </c>
    </row>
    <row r="27" spans="1:5" ht="15.75">
      <c r="A27" s="50" t="s">
        <v>90</v>
      </c>
      <c r="B27" s="20" t="s">
        <v>91</v>
      </c>
      <c r="C27" s="14">
        <f>SUM(C28:C28)</f>
        <v>8</v>
      </c>
      <c r="D27" s="14">
        <f>SUM(D28:D28)</f>
        <v>9</v>
      </c>
      <c r="E27" s="14">
        <f>SUM(E28:E28)</f>
        <v>10</v>
      </c>
    </row>
    <row r="28" spans="1:5" ht="15.75">
      <c r="A28" s="51" t="s">
        <v>92</v>
      </c>
      <c r="B28" s="22" t="s">
        <v>78</v>
      </c>
      <c r="C28" s="15">
        <v>8</v>
      </c>
      <c r="D28" s="15">
        <v>9</v>
      </c>
      <c r="E28" s="15">
        <v>10</v>
      </c>
    </row>
    <row r="29" spans="1:5" ht="15.75">
      <c r="A29" s="50" t="s">
        <v>93</v>
      </c>
      <c r="B29" s="20" t="s">
        <v>116</v>
      </c>
      <c r="C29" s="14">
        <f>SUM(C32+C30)</f>
        <v>546</v>
      </c>
      <c r="D29" s="14">
        <f>SUM(D32+D30)</f>
        <v>548</v>
      </c>
      <c r="E29" s="14">
        <f>SUM(E32+E30)</f>
        <v>549</v>
      </c>
    </row>
    <row r="30" spans="1:5" ht="15.75">
      <c r="A30" s="51" t="s">
        <v>117</v>
      </c>
      <c r="B30" s="21" t="s">
        <v>118</v>
      </c>
      <c r="C30" s="15">
        <f>SUM(C31)</f>
        <v>22</v>
      </c>
      <c r="D30" s="15">
        <f>SUM(D31)</f>
        <v>24</v>
      </c>
      <c r="E30" s="15">
        <f>SUM(E31)</f>
        <v>25</v>
      </c>
    </row>
    <row r="31" spans="1:5" ht="36.75">
      <c r="A31" s="51" t="s">
        <v>119</v>
      </c>
      <c r="B31" s="22" t="s">
        <v>269</v>
      </c>
      <c r="C31" s="15">
        <v>22</v>
      </c>
      <c r="D31" s="15">
        <v>24</v>
      </c>
      <c r="E31" s="15">
        <v>25</v>
      </c>
    </row>
    <row r="32" spans="1:5" ht="15.75">
      <c r="A32" s="50" t="s">
        <v>120</v>
      </c>
      <c r="B32" s="20" t="s">
        <v>121</v>
      </c>
      <c r="C32" s="14">
        <f>SUM(C33+C35)</f>
        <v>524</v>
      </c>
      <c r="D32" s="14">
        <f>SUM(D33+D35)</f>
        <v>524</v>
      </c>
      <c r="E32" s="14">
        <f>SUM(E33+E35)</f>
        <v>524</v>
      </c>
    </row>
    <row r="33" spans="1:5" ht="15.75">
      <c r="A33" s="146" t="s">
        <v>406</v>
      </c>
      <c r="B33" s="21" t="s">
        <v>405</v>
      </c>
      <c r="C33" s="15">
        <f>SUM(C34)</f>
        <v>20</v>
      </c>
      <c r="D33" s="15">
        <f>SUM(D34)</f>
        <v>20</v>
      </c>
      <c r="E33" s="15">
        <f>SUM(E34)</f>
        <v>20</v>
      </c>
    </row>
    <row r="34" spans="1:5" ht="24.75">
      <c r="A34" s="47" t="s">
        <v>408</v>
      </c>
      <c r="B34" s="22" t="s">
        <v>407</v>
      </c>
      <c r="C34" s="15">
        <v>20</v>
      </c>
      <c r="D34" s="15">
        <v>20</v>
      </c>
      <c r="E34" s="15">
        <v>20</v>
      </c>
    </row>
    <row r="35" spans="1:5" ht="15.75">
      <c r="A35" s="146" t="s">
        <v>410</v>
      </c>
      <c r="B35" s="21" t="s">
        <v>409</v>
      </c>
      <c r="C35" s="15">
        <f>SUM(C36)</f>
        <v>504</v>
      </c>
      <c r="D35" s="15">
        <f>SUM(D36)</f>
        <v>504</v>
      </c>
      <c r="E35" s="15">
        <f>SUM(E36)</f>
        <v>504</v>
      </c>
    </row>
    <row r="36" spans="1:5" ht="24.75">
      <c r="A36" s="47" t="s">
        <v>412</v>
      </c>
      <c r="B36" s="22" t="s">
        <v>411</v>
      </c>
      <c r="C36" s="15">
        <v>504</v>
      </c>
      <c r="D36" s="15">
        <v>504</v>
      </c>
      <c r="E36" s="15">
        <v>504</v>
      </c>
    </row>
    <row r="37" spans="1:5" ht="15.75">
      <c r="A37" s="88" t="s">
        <v>273</v>
      </c>
      <c r="B37" s="22"/>
      <c r="C37" s="14">
        <f>C38+C44</f>
        <v>16.5</v>
      </c>
      <c r="D37" s="14">
        <f>D38+D44</f>
        <v>16.5</v>
      </c>
      <c r="E37" s="14">
        <f>E38+E44</f>
        <v>16.5</v>
      </c>
    </row>
    <row r="38" spans="1:5" ht="24.75">
      <c r="A38" s="50" t="s">
        <v>94</v>
      </c>
      <c r="B38" s="20" t="s">
        <v>95</v>
      </c>
      <c r="C38" s="14">
        <f>SUM(C39)</f>
        <v>16.5</v>
      </c>
      <c r="D38" s="14">
        <f>SUM(D39)</f>
        <v>16.5</v>
      </c>
      <c r="E38" s="14">
        <f>SUM(E39)</f>
        <v>16.5</v>
      </c>
    </row>
    <row r="39" spans="1:5" ht="60.75">
      <c r="A39" s="53" t="s">
        <v>325</v>
      </c>
      <c r="B39" s="21" t="s">
        <v>96</v>
      </c>
      <c r="C39" s="15">
        <f>SUM(C40+C42)</f>
        <v>16.5</v>
      </c>
      <c r="D39" s="15">
        <f>SUM(D40+D42)</f>
        <v>16.5</v>
      </c>
      <c r="E39" s="15">
        <f>SUM(E40+E42)</f>
        <v>16.5</v>
      </c>
    </row>
    <row r="40" spans="1:5" ht="48.75" hidden="1">
      <c r="A40" s="53" t="s">
        <v>196</v>
      </c>
      <c r="B40" s="22" t="s">
        <v>310</v>
      </c>
      <c r="C40" s="15">
        <f>SUM(C41)</f>
        <v>0</v>
      </c>
      <c r="D40" s="15">
        <f>SUM(D41)</f>
        <v>0</v>
      </c>
      <c r="E40" s="15">
        <f>SUM(E41)</f>
        <v>0</v>
      </c>
    </row>
    <row r="41" spans="1:5" ht="48.75" hidden="1">
      <c r="A41" s="53" t="s">
        <v>196</v>
      </c>
      <c r="B41" s="22" t="s">
        <v>311</v>
      </c>
      <c r="C41" s="15">
        <v>0</v>
      </c>
      <c r="D41" s="15">
        <v>0</v>
      </c>
      <c r="E41" s="15">
        <v>0</v>
      </c>
    </row>
    <row r="42" spans="1:5" ht="60.75">
      <c r="A42" s="53" t="s">
        <v>312</v>
      </c>
      <c r="B42" s="21" t="s">
        <v>98</v>
      </c>
      <c r="C42" s="15">
        <f>SUM(C43)</f>
        <v>16.5</v>
      </c>
      <c r="D42" s="15">
        <f>SUM(D43)</f>
        <v>16.5</v>
      </c>
      <c r="E42" s="15">
        <f>SUM(E43)</f>
        <v>16.5</v>
      </c>
    </row>
    <row r="43" spans="1:5" ht="48.75">
      <c r="A43" s="53" t="s">
        <v>326</v>
      </c>
      <c r="B43" s="21" t="s">
        <v>212</v>
      </c>
      <c r="C43" s="15">
        <v>16.5</v>
      </c>
      <c r="D43" s="15">
        <v>16.5</v>
      </c>
      <c r="E43" s="15">
        <v>16.5</v>
      </c>
    </row>
    <row r="44" spans="1:5" ht="24.75" hidden="1">
      <c r="A44" s="54" t="s">
        <v>288</v>
      </c>
      <c r="B44" s="20" t="s">
        <v>164</v>
      </c>
      <c r="C44" s="14">
        <f>C45</f>
        <v>0</v>
      </c>
      <c r="D44" s="14">
        <f>D45</f>
        <v>0</v>
      </c>
      <c r="E44" s="14">
        <f>E45</f>
        <v>0</v>
      </c>
    </row>
    <row r="45" spans="1:5" ht="36.75" hidden="1">
      <c r="A45" s="47" t="s">
        <v>168</v>
      </c>
      <c r="B45" s="31" t="s">
        <v>292</v>
      </c>
      <c r="C45" s="15">
        <v>0</v>
      </c>
      <c r="D45" s="15">
        <v>0</v>
      </c>
      <c r="E45" s="15">
        <v>0</v>
      </c>
    </row>
    <row r="46" spans="1:5" ht="15.75">
      <c r="A46" s="56" t="s">
        <v>274</v>
      </c>
      <c r="B46" s="23" t="s">
        <v>106</v>
      </c>
      <c r="C46" s="16">
        <f>C47</f>
        <v>2263.6</v>
      </c>
      <c r="D46" s="16">
        <f>D47</f>
        <v>1657.2</v>
      </c>
      <c r="E46" s="16">
        <f>E47</f>
        <v>1646.2</v>
      </c>
    </row>
    <row r="47" spans="1:5" ht="39">
      <c r="A47" s="56" t="s">
        <v>278</v>
      </c>
      <c r="B47" s="23" t="s">
        <v>279</v>
      </c>
      <c r="C47" s="16">
        <f>C48+C51+C55+C60</f>
        <v>2263.6</v>
      </c>
      <c r="D47" s="16">
        <f>D48+D51+D55+D60</f>
        <v>1657.2</v>
      </c>
      <c r="E47" s="16">
        <f>E48+E51+E55+E60</f>
        <v>1646.2</v>
      </c>
    </row>
    <row r="48" spans="1:5" ht="24.75">
      <c r="A48" s="54" t="s">
        <v>137</v>
      </c>
      <c r="B48" s="23" t="s">
        <v>138</v>
      </c>
      <c r="C48" s="16">
        <f aca="true" t="shared" si="0" ref="C48:E49">C49</f>
        <v>630</v>
      </c>
      <c r="D48" s="16">
        <f t="shared" si="0"/>
        <v>630</v>
      </c>
      <c r="E48" s="16">
        <f t="shared" si="0"/>
        <v>619</v>
      </c>
    </row>
    <row r="49" spans="1:5" ht="15.75">
      <c r="A49" s="54" t="s">
        <v>139</v>
      </c>
      <c r="B49" s="23" t="s">
        <v>140</v>
      </c>
      <c r="C49" s="16">
        <f t="shared" si="0"/>
        <v>630</v>
      </c>
      <c r="D49" s="16">
        <f t="shared" si="0"/>
        <v>630</v>
      </c>
      <c r="E49" s="16">
        <f t="shared" si="0"/>
        <v>619</v>
      </c>
    </row>
    <row r="50" spans="1:5" ht="24.75">
      <c r="A50" s="57" t="s">
        <v>280</v>
      </c>
      <c r="B50" s="22" t="s">
        <v>360</v>
      </c>
      <c r="C50" s="17">
        <v>630</v>
      </c>
      <c r="D50" s="17">
        <v>630</v>
      </c>
      <c r="E50" s="17">
        <v>619</v>
      </c>
    </row>
    <row r="51" spans="1:5" ht="24.75">
      <c r="A51" s="54" t="s">
        <v>352</v>
      </c>
      <c r="B51" s="20" t="s">
        <v>109</v>
      </c>
      <c r="C51" s="16">
        <f>C52</f>
        <v>986</v>
      </c>
      <c r="D51" s="16">
        <f>D52</f>
        <v>986</v>
      </c>
      <c r="E51" s="16">
        <f>E52</f>
        <v>986</v>
      </c>
    </row>
    <row r="52" spans="1:5" ht="15.75">
      <c r="A52" s="57" t="s">
        <v>141</v>
      </c>
      <c r="B52" s="21" t="s">
        <v>285</v>
      </c>
      <c r="C52" s="17">
        <f>C53+C54</f>
        <v>986</v>
      </c>
      <c r="D52" s="17">
        <f>D53+D54</f>
        <v>986</v>
      </c>
      <c r="E52" s="17">
        <f>E53+E54</f>
        <v>986</v>
      </c>
    </row>
    <row r="53" spans="1:5" ht="24.75">
      <c r="A53" s="57" t="s">
        <v>357</v>
      </c>
      <c r="B53" s="21" t="s">
        <v>226</v>
      </c>
      <c r="C53" s="17">
        <v>986</v>
      </c>
      <c r="D53" s="17">
        <v>986</v>
      </c>
      <c r="E53" s="17">
        <v>986</v>
      </c>
    </row>
    <row r="54" spans="1:5" ht="24.75" hidden="1">
      <c r="A54" s="57" t="s">
        <v>50</v>
      </c>
      <c r="B54" s="21" t="s">
        <v>226</v>
      </c>
      <c r="C54" s="17">
        <v>0</v>
      </c>
      <c r="D54" s="17">
        <v>0</v>
      </c>
      <c r="E54" s="17">
        <v>0</v>
      </c>
    </row>
    <row r="55" spans="1:5" ht="24.75">
      <c r="A55" s="54" t="s">
        <v>327</v>
      </c>
      <c r="B55" s="23" t="s">
        <v>107</v>
      </c>
      <c r="C55" s="16">
        <f>C56+C58</f>
        <v>41.6</v>
      </c>
      <c r="D55" s="16">
        <f>D56+D58</f>
        <v>41.199999999999996</v>
      </c>
      <c r="E55" s="16">
        <f>E56+E58</f>
        <v>41.199999999999996</v>
      </c>
    </row>
    <row r="56" spans="1:5" ht="24.75">
      <c r="A56" s="54" t="s">
        <v>142</v>
      </c>
      <c r="B56" s="23" t="s">
        <v>143</v>
      </c>
      <c r="C56" s="18">
        <f>C57</f>
        <v>40.4</v>
      </c>
      <c r="D56" s="18">
        <f>D57</f>
        <v>40.4</v>
      </c>
      <c r="E56" s="18">
        <f>E57</f>
        <v>40.4</v>
      </c>
    </row>
    <row r="57" spans="1:5" ht="36">
      <c r="A57" s="139" t="s">
        <v>61</v>
      </c>
      <c r="B57" s="21" t="s">
        <v>240</v>
      </c>
      <c r="C57" s="19">
        <v>40.4</v>
      </c>
      <c r="D57" s="19">
        <v>40.4</v>
      </c>
      <c r="E57" s="19">
        <v>40.4</v>
      </c>
    </row>
    <row r="58" spans="1:5" ht="24.75">
      <c r="A58" s="54" t="s">
        <v>353</v>
      </c>
      <c r="B58" s="20" t="s">
        <v>144</v>
      </c>
      <c r="C58" s="18">
        <f>C59</f>
        <v>1.2</v>
      </c>
      <c r="D58" s="18">
        <f>D59</f>
        <v>0.8</v>
      </c>
      <c r="E58" s="18">
        <f>E59</f>
        <v>0.8</v>
      </c>
    </row>
    <row r="59" spans="1:5" ht="72">
      <c r="A59" s="139" t="s">
        <v>62</v>
      </c>
      <c r="B59" s="21" t="s">
        <v>241</v>
      </c>
      <c r="C59" s="19">
        <v>1.2</v>
      </c>
      <c r="D59" s="19">
        <v>0.8</v>
      </c>
      <c r="E59" s="19">
        <v>0.8</v>
      </c>
    </row>
    <row r="60" spans="1:5" ht="15.75">
      <c r="A60" s="160" t="s">
        <v>442</v>
      </c>
      <c r="B60" s="20" t="s">
        <v>441</v>
      </c>
      <c r="C60" s="18">
        <f>SUM(C61:C62)</f>
        <v>606</v>
      </c>
      <c r="D60" s="18">
        <f>SUM(D61:D62)</f>
        <v>0</v>
      </c>
      <c r="E60" s="18">
        <f>SUM(E61:E62)</f>
        <v>0</v>
      </c>
    </row>
    <row r="61" spans="1:5" ht="48">
      <c r="A61" s="113" t="s">
        <v>417</v>
      </c>
      <c r="B61" s="21" t="s">
        <v>421</v>
      </c>
      <c r="C61" s="19">
        <v>97</v>
      </c>
      <c r="D61" s="19">
        <v>0</v>
      </c>
      <c r="E61" s="19">
        <v>0</v>
      </c>
    </row>
    <row r="62" spans="1:5" ht="24">
      <c r="A62" s="113" t="s">
        <v>439</v>
      </c>
      <c r="B62" s="21" t="s">
        <v>448</v>
      </c>
      <c r="C62" s="19">
        <v>509</v>
      </c>
      <c r="D62" s="19">
        <v>0</v>
      </c>
      <c r="E62" s="19">
        <v>0</v>
      </c>
    </row>
    <row r="63" spans="1:5" ht="15.75">
      <c r="A63" s="55" t="s">
        <v>112</v>
      </c>
      <c r="B63" s="89"/>
      <c r="C63" s="58">
        <f>C46+C14</f>
        <v>4061.2</v>
      </c>
      <c r="D63" s="58">
        <f>D46+D14</f>
        <v>3454.7</v>
      </c>
      <c r="E63" s="58">
        <f>E46+E14</f>
        <v>3478.2</v>
      </c>
    </row>
    <row r="64" ht="12.75">
      <c r="A64" s="70"/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</sheetData>
  <sheetProtection/>
  <mergeCells count="10">
    <mergeCell ref="A10:E10"/>
    <mergeCell ref="A11:E11"/>
    <mergeCell ref="A3:E3"/>
    <mergeCell ref="A4:E4"/>
    <mergeCell ref="B1:E1"/>
    <mergeCell ref="B7:E7"/>
    <mergeCell ref="A9:E9"/>
    <mergeCell ref="B2:E2"/>
    <mergeCell ref="B5:E5"/>
    <mergeCell ref="B6:E6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="90" zoomScaleNormal="90" zoomScaleSheetLayoutView="100" zoomScalePageLayoutView="0" workbookViewId="0" topLeftCell="A1">
      <pane xSplit="1" ySplit="18" topLeftCell="B5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6" sqref="C66"/>
    </sheetView>
  </sheetViews>
  <sheetFormatPr defaultColWidth="9.00390625" defaultRowHeight="12.75"/>
  <cols>
    <col min="1" max="1" width="55.625" style="25" customWidth="1"/>
    <col min="2" max="2" width="25.75390625" style="0" customWidth="1"/>
    <col min="3" max="3" width="13.625" style="0" customWidth="1"/>
    <col min="4" max="4" width="13.875" style="0" customWidth="1"/>
    <col min="5" max="5" width="13.75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1:5" ht="12.75">
      <c r="A3" s="178" t="s">
        <v>199</v>
      </c>
      <c r="B3" s="178"/>
      <c r="C3" s="178"/>
      <c r="D3" s="178"/>
      <c r="E3" s="178"/>
    </row>
    <row r="4" spans="1:5" ht="12.75">
      <c r="A4" s="178" t="s">
        <v>16</v>
      </c>
      <c r="B4" s="178"/>
      <c r="C4" s="178"/>
      <c r="D4" s="178"/>
      <c r="E4" s="178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15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33" customHeight="1">
      <c r="A13" s="85" t="s">
        <v>83</v>
      </c>
      <c r="B13" s="86" t="s">
        <v>84</v>
      </c>
      <c r="C13" s="33" t="s">
        <v>358</v>
      </c>
      <c r="D13" s="33" t="s">
        <v>416</v>
      </c>
      <c r="E13" s="33" t="s">
        <v>463</v>
      </c>
    </row>
    <row r="14" spans="1:5" ht="11.25" customHeight="1">
      <c r="A14" s="34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>
      <c r="A15" s="88" t="s">
        <v>272</v>
      </c>
      <c r="B15" s="62" t="s">
        <v>85</v>
      </c>
      <c r="C15" s="14">
        <f>C16+C38</f>
        <v>5848.5</v>
      </c>
      <c r="D15" s="14">
        <f>D16+D38</f>
        <v>5909.8</v>
      </c>
      <c r="E15" s="14">
        <f>E16+E38</f>
        <v>5999.2</v>
      </c>
    </row>
    <row r="16" spans="1:5" ht="15.75">
      <c r="A16" s="88" t="s">
        <v>271</v>
      </c>
      <c r="B16" s="62"/>
      <c r="C16" s="14">
        <f>C17+C28+C30+C23</f>
        <v>5778.5</v>
      </c>
      <c r="D16" s="14">
        <f>D17+D28+D30+D23</f>
        <v>5839.8</v>
      </c>
      <c r="E16" s="14">
        <f>E17+E28+E30+E23</f>
        <v>5929.2</v>
      </c>
    </row>
    <row r="17" spans="1:5" ht="15.75">
      <c r="A17" s="88" t="s">
        <v>86</v>
      </c>
      <c r="B17" s="62" t="s">
        <v>87</v>
      </c>
      <c r="C17" s="14">
        <f>SUM(C18)</f>
        <v>611.2</v>
      </c>
      <c r="D17" s="14">
        <f>SUM(D18)</f>
        <v>626.5</v>
      </c>
      <c r="E17" s="14">
        <f>SUM(E18)</f>
        <v>647.8</v>
      </c>
    </row>
    <row r="18" spans="1:5" ht="15.75">
      <c r="A18" s="88" t="s">
        <v>88</v>
      </c>
      <c r="B18" s="62" t="s">
        <v>89</v>
      </c>
      <c r="C18" s="14">
        <f>SUM(C19+C20+C22+C21)</f>
        <v>611.2</v>
      </c>
      <c r="D18" s="14">
        <f>SUM(D19+D20+D22+D21)</f>
        <v>626.5</v>
      </c>
      <c r="E18" s="14">
        <f>SUM(E19+E20+E22+E21)</f>
        <v>647.8</v>
      </c>
    </row>
    <row r="19" spans="1:5" ht="48.75">
      <c r="A19" s="47" t="s">
        <v>125</v>
      </c>
      <c r="B19" s="63" t="s">
        <v>265</v>
      </c>
      <c r="C19" s="15">
        <v>599.2</v>
      </c>
      <c r="D19" s="15">
        <v>612.5</v>
      </c>
      <c r="E19" s="15">
        <v>630.8</v>
      </c>
    </row>
    <row r="20" spans="1:5" ht="72.75">
      <c r="A20" s="47" t="s">
        <v>122</v>
      </c>
      <c r="B20" s="63" t="s">
        <v>266</v>
      </c>
      <c r="C20" s="15">
        <v>10</v>
      </c>
      <c r="D20" s="15">
        <v>12</v>
      </c>
      <c r="E20" s="15">
        <v>15</v>
      </c>
    </row>
    <row r="21" spans="1:5" ht="36.75">
      <c r="A21" s="47" t="s">
        <v>123</v>
      </c>
      <c r="B21" s="63" t="s">
        <v>268</v>
      </c>
      <c r="C21" s="15">
        <v>2</v>
      </c>
      <c r="D21" s="15">
        <v>2</v>
      </c>
      <c r="E21" s="15">
        <v>2</v>
      </c>
    </row>
    <row r="22" spans="1:5" ht="60.75" hidden="1">
      <c r="A22" s="47" t="s">
        <v>124</v>
      </c>
      <c r="B22" s="64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571.3</v>
      </c>
      <c r="D23" s="14">
        <f>SUM(D24:D27)</f>
        <v>563.3000000000001</v>
      </c>
      <c r="E23" s="14">
        <f>SUM(E24:E27)</f>
        <v>576.4</v>
      </c>
    </row>
    <row r="24" spans="1:5" ht="48.75">
      <c r="A24" s="47" t="s">
        <v>401</v>
      </c>
      <c r="B24" s="121" t="s">
        <v>389</v>
      </c>
      <c r="C24" s="15">
        <v>195.1</v>
      </c>
      <c r="D24" s="15">
        <v>195.9</v>
      </c>
      <c r="E24" s="15">
        <v>198.6</v>
      </c>
    </row>
    <row r="25" spans="1:5" ht="60.75">
      <c r="A25" s="145" t="s">
        <v>402</v>
      </c>
      <c r="B25" s="121" t="s">
        <v>390</v>
      </c>
      <c r="C25" s="15">
        <v>1.9</v>
      </c>
      <c r="D25" s="15">
        <v>1.8</v>
      </c>
      <c r="E25" s="15">
        <v>1.7</v>
      </c>
    </row>
    <row r="26" spans="1:5" ht="48">
      <c r="A26" s="143" t="s">
        <v>403</v>
      </c>
      <c r="B26" s="121" t="s">
        <v>391</v>
      </c>
      <c r="C26" s="15">
        <v>413.3</v>
      </c>
      <c r="D26" s="15">
        <v>405.9</v>
      </c>
      <c r="E26" s="15">
        <v>414.2</v>
      </c>
    </row>
    <row r="27" spans="1:5" ht="48">
      <c r="A27" s="142" t="s">
        <v>404</v>
      </c>
      <c r="B27" s="121" t="s">
        <v>392</v>
      </c>
      <c r="C27" s="15">
        <v>-39</v>
      </c>
      <c r="D27" s="15">
        <v>-40.3</v>
      </c>
      <c r="E27" s="15">
        <v>-38.1</v>
      </c>
    </row>
    <row r="28" spans="1:5" ht="15.75">
      <c r="A28" s="50" t="s">
        <v>90</v>
      </c>
      <c r="B28" s="62" t="s">
        <v>91</v>
      </c>
      <c r="C28" s="14">
        <f>SUM(C29:C29)</f>
        <v>367</v>
      </c>
      <c r="D28" s="14">
        <f>SUM(D29:D29)</f>
        <v>417</v>
      </c>
      <c r="E28" s="14">
        <f>SUM(E29:E29)</f>
        <v>469</v>
      </c>
    </row>
    <row r="29" spans="1:5" ht="15.75">
      <c r="A29" s="51" t="s">
        <v>92</v>
      </c>
      <c r="B29" s="64" t="s">
        <v>78</v>
      </c>
      <c r="C29" s="15">
        <v>367</v>
      </c>
      <c r="D29" s="15">
        <v>417</v>
      </c>
      <c r="E29" s="15">
        <v>469</v>
      </c>
    </row>
    <row r="30" spans="1:5" ht="15.75">
      <c r="A30" s="50" t="s">
        <v>93</v>
      </c>
      <c r="B30" s="62" t="s">
        <v>116</v>
      </c>
      <c r="C30" s="14">
        <f>SUM(C33+C31)</f>
        <v>4229</v>
      </c>
      <c r="D30" s="14">
        <f>SUM(D33+D31)</f>
        <v>4233</v>
      </c>
      <c r="E30" s="14">
        <f>SUM(E33+E31)</f>
        <v>4236</v>
      </c>
    </row>
    <row r="31" spans="1:5" ht="15.75">
      <c r="A31" s="51" t="s">
        <v>117</v>
      </c>
      <c r="B31" s="63" t="s">
        <v>118</v>
      </c>
      <c r="C31" s="15">
        <f>SUM(C32)</f>
        <v>46</v>
      </c>
      <c r="D31" s="15">
        <f>SUM(D32)</f>
        <v>50</v>
      </c>
      <c r="E31" s="15">
        <f>SUM(E32)</f>
        <v>53</v>
      </c>
    </row>
    <row r="32" spans="1:5" ht="36.75">
      <c r="A32" s="51" t="s">
        <v>119</v>
      </c>
      <c r="B32" s="64" t="s">
        <v>269</v>
      </c>
      <c r="C32" s="15">
        <v>46</v>
      </c>
      <c r="D32" s="15">
        <v>50</v>
      </c>
      <c r="E32" s="15">
        <v>53</v>
      </c>
    </row>
    <row r="33" spans="1:5" ht="15.75">
      <c r="A33" s="50" t="s">
        <v>120</v>
      </c>
      <c r="B33" s="62" t="s">
        <v>121</v>
      </c>
      <c r="C33" s="14">
        <f>SUM(C34+C36)</f>
        <v>4183</v>
      </c>
      <c r="D33" s="14">
        <f>SUM(D34+D36)</f>
        <v>4183</v>
      </c>
      <c r="E33" s="14">
        <f>SUM(E34+E36)</f>
        <v>4183</v>
      </c>
    </row>
    <row r="34" spans="1:5" ht="15.75">
      <c r="A34" s="146" t="s">
        <v>406</v>
      </c>
      <c r="B34" s="21" t="s">
        <v>405</v>
      </c>
      <c r="C34" s="15">
        <f>SUM(C35)</f>
        <v>1220</v>
      </c>
      <c r="D34" s="15">
        <f>SUM(D35)</f>
        <v>1220</v>
      </c>
      <c r="E34" s="15">
        <f>SUM(E35)</f>
        <v>1220</v>
      </c>
    </row>
    <row r="35" spans="1:5" ht="24.75">
      <c r="A35" s="47" t="s">
        <v>408</v>
      </c>
      <c r="B35" s="22" t="s">
        <v>407</v>
      </c>
      <c r="C35" s="15">
        <v>1220</v>
      </c>
      <c r="D35" s="15">
        <v>1220</v>
      </c>
      <c r="E35" s="15">
        <v>1220</v>
      </c>
    </row>
    <row r="36" spans="1:5" ht="15.75">
      <c r="A36" s="146" t="s">
        <v>410</v>
      </c>
      <c r="B36" s="21" t="s">
        <v>409</v>
      </c>
      <c r="C36" s="15">
        <f>SUM(C37)</f>
        <v>2963</v>
      </c>
      <c r="D36" s="15">
        <f>SUM(D37)</f>
        <v>2963</v>
      </c>
      <c r="E36" s="15">
        <f>SUM(E37)</f>
        <v>2963</v>
      </c>
    </row>
    <row r="37" spans="1:5" ht="24.75">
      <c r="A37" s="47" t="s">
        <v>412</v>
      </c>
      <c r="B37" s="22" t="s">
        <v>411</v>
      </c>
      <c r="C37" s="15">
        <v>2963</v>
      </c>
      <c r="D37" s="15">
        <v>2963</v>
      </c>
      <c r="E37" s="15">
        <v>2963</v>
      </c>
    </row>
    <row r="38" spans="1:5" ht="15.75">
      <c r="A38" s="88" t="s">
        <v>273</v>
      </c>
      <c r="B38" s="64"/>
      <c r="C38" s="14">
        <f>C39+C47+C45</f>
        <v>70</v>
      </c>
      <c r="D38" s="14">
        <f>D39+D47+D45</f>
        <v>70</v>
      </c>
      <c r="E38" s="14">
        <f>E39+E47+E45</f>
        <v>70</v>
      </c>
    </row>
    <row r="39" spans="1:5" ht="24.75" hidden="1">
      <c r="A39" s="50" t="s">
        <v>94</v>
      </c>
      <c r="B39" s="62" t="s">
        <v>95</v>
      </c>
      <c r="C39" s="14">
        <f>SUM(C40)</f>
        <v>0</v>
      </c>
      <c r="D39" s="14">
        <f>SUM(D40)</f>
        <v>0</v>
      </c>
      <c r="E39" s="14">
        <f>SUM(E40)</f>
        <v>0</v>
      </c>
    </row>
    <row r="40" spans="1:5" ht="60.75" hidden="1">
      <c r="A40" s="53" t="s">
        <v>325</v>
      </c>
      <c r="B40" s="63" t="s">
        <v>96</v>
      </c>
      <c r="C40" s="15">
        <f>SUM(C41+C43)</f>
        <v>0</v>
      </c>
      <c r="D40" s="15">
        <f>SUM(D41+D43)</f>
        <v>0</v>
      </c>
      <c r="E40" s="15">
        <f>SUM(E41+E43)</f>
        <v>0</v>
      </c>
    </row>
    <row r="41" spans="1:5" ht="48.75" hidden="1">
      <c r="A41" s="53" t="s">
        <v>196</v>
      </c>
      <c r="B41" s="64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64" t="s">
        <v>311</v>
      </c>
      <c r="C42" s="15">
        <v>0</v>
      </c>
      <c r="D42" s="15">
        <v>0</v>
      </c>
      <c r="E42" s="15">
        <v>0</v>
      </c>
    </row>
    <row r="43" spans="1:5" ht="60.75" hidden="1">
      <c r="A43" s="53" t="s">
        <v>312</v>
      </c>
      <c r="B43" s="63" t="s">
        <v>98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48.75" hidden="1">
      <c r="A44" s="53" t="s">
        <v>326</v>
      </c>
      <c r="B44" s="63" t="s">
        <v>213</v>
      </c>
      <c r="C44" s="15">
        <v>0</v>
      </c>
      <c r="D44" s="15">
        <v>0</v>
      </c>
      <c r="E44" s="15">
        <v>0</v>
      </c>
    </row>
    <row r="45" spans="1:5" ht="15.75">
      <c r="A45" s="35" t="s">
        <v>134</v>
      </c>
      <c r="B45" s="48" t="s">
        <v>135</v>
      </c>
      <c r="C45" s="14">
        <f>C46</f>
        <v>70</v>
      </c>
      <c r="D45" s="14">
        <f>D46</f>
        <v>70</v>
      </c>
      <c r="E45" s="14">
        <f>E46</f>
        <v>70</v>
      </c>
    </row>
    <row r="46" spans="1:5" ht="15.75">
      <c r="A46" s="53" t="s">
        <v>317</v>
      </c>
      <c r="B46" s="63" t="s">
        <v>316</v>
      </c>
      <c r="C46" s="15">
        <v>70</v>
      </c>
      <c r="D46" s="15">
        <v>70</v>
      </c>
      <c r="E46" s="15">
        <v>70</v>
      </c>
    </row>
    <row r="47" spans="1:5" ht="24.75" hidden="1">
      <c r="A47" s="54" t="s">
        <v>288</v>
      </c>
      <c r="B47" s="62" t="s">
        <v>164</v>
      </c>
      <c r="C47" s="14">
        <f>C48</f>
        <v>0</v>
      </c>
      <c r="D47" s="14">
        <f>D48</f>
        <v>0</v>
      </c>
      <c r="E47" s="14">
        <f>E48</f>
        <v>0</v>
      </c>
    </row>
    <row r="48" spans="1:5" ht="36.75" hidden="1">
      <c r="A48" s="47" t="s">
        <v>168</v>
      </c>
      <c r="B48" s="65" t="s">
        <v>292</v>
      </c>
      <c r="C48" s="15">
        <v>0</v>
      </c>
      <c r="D48" s="15">
        <v>0</v>
      </c>
      <c r="E48" s="15">
        <v>0</v>
      </c>
    </row>
    <row r="49" spans="1:5" ht="15.75">
      <c r="A49" s="56" t="s">
        <v>274</v>
      </c>
      <c r="B49" s="23" t="s">
        <v>106</v>
      </c>
      <c r="C49" s="16">
        <f>C50</f>
        <v>3291.6</v>
      </c>
      <c r="D49" s="16">
        <f>D50</f>
        <v>2040.9</v>
      </c>
      <c r="E49" s="16">
        <f>E50</f>
        <v>1993.9</v>
      </c>
    </row>
    <row r="50" spans="1:5" ht="39">
      <c r="A50" s="56" t="s">
        <v>278</v>
      </c>
      <c r="B50" s="23" t="s">
        <v>279</v>
      </c>
      <c r="C50" s="16">
        <f>C51+C54+C58+C63</f>
        <v>3291.6</v>
      </c>
      <c r="D50" s="16">
        <f>D51+D54+D58+D63</f>
        <v>2040.9</v>
      </c>
      <c r="E50" s="16">
        <f>E51+E54+E58+E63</f>
        <v>1993.9</v>
      </c>
    </row>
    <row r="51" spans="1:5" ht="24.75">
      <c r="A51" s="54" t="s">
        <v>137</v>
      </c>
      <c r="B51" s="23" t="s">
        <v>138</v>
      </c>
      <c r="C51" s="16">
        <f aca="true" t="shared" si="0" ref="C51:E52">C52</f>
        <v>1031</v>
      </c>
      <c r="D51" s="16">
        <f t="shared" si="0"/>
        <v>1031</v>
      </c>
      <c r="E51" s="16">
        <f t="shared" si="0"/>
        <v>984</v>
      </c>
    </row>
    <row r="52" spans="1:5" ht="15.75">
      <c r="A52" s="54" t="s">
        <v>139</v>
      </c>
      <c r="B52" s="23" t="s">
        <v>140</v>
      </c>
      <c r="C52" s="16">
        <f t="shared" si="0"/>
        <v>1031</v>
      </c>
      <c r="D52" s="16">
        <f t="shared" si="0"/>
        <v>1031</v>
      </c>
      <c r="E52" s="16">
        <f t="shared" si="0"/>
        <v>984</v>
      </c>
    </row>
    <row r="53" spans="1:5" ht="24.75">
      <c r="A53" s="57" t="s">
        <v>280</v>
      </c>
      <c r="B53" s="22" t="s">
        <v>361</v>
      </c>
      <c r="C53" s="17">
        <v>1031</v>
      </c>
      <c r="D53" s="17">
        <v>1031</v>
      </c>
      <c r="E53" s="17">
        <v>984</v>
      </c>
    </row>
    <row r="54" spans="1:5" ht="24.75">
      <c r="A54" s="54" t="s">
        <v>352</v>
      </c>
      <c r="B54" s="20" t="s">
        <v>109</v>
      </c>
      <c r="C54" s="16">
        <f>C55</f>
        <v>948</v>
      </c>
      <c r="D54" s="16">
        <f>D55</f>
        <v>948</v>
      </c>
      <c r="E54" s="16">
        <f>E55</f>
        <v>948</v>
      </c>
    </row>
    <row r="55" spans="1:5" ht="15.75">
      <c r="A55" s="57" t="s">
        <v>141</v>
      </c>
      <c r="B55" s="21" t="s">
        <v>285</v>
      </c>
      <c r="C55" s="17">
        <f>C56+C57</f>
        <v>948</v>
      </c>
      <c r="D55" s="17">
        <f>D56+D57</f>
        <v>948</v>
      </c>
      <c r="E55" s="17">
        <f>E56+E57</f>
        <v>948</v>
      </c>
    </row>
    <row r="56" spans="1:5" ht="24.75">
      <c r="A56" s="57" t="s">
        <v>357</v>
      </c>
      <c r="B56" s="21" t="s">
        <v>227</v>
      </c>
      <c r="C56" s="17">
        <v>948</v>
      </c>
      <c r="D56" s="17">
        <v>948</v>
      </c>
      <c r="E56" s="17">
        <v>948</v>
      </c>
    </row>
    <row r="57" spans="1:5" ht="24.75" hidden="1">
      <c r="A57" s="57" t="s">
        <v>50</v>
      </c>
      <c r="B57" s="21" t="s">
        <v>227</v>
      </c>
      <c r="C57" s="17">
        <v>0</v>
      </c>
      <c r="D57" s="17">
        <v>0</v>
      </c>
      <c r="E57" s="17">
        <v>0</v>
      </c>
    </row>
    <row r="58" spans="1:5" ht="24.75">
      <c r="A58" s="54" t="s">
        <v>327</v>
      </c>
      <c r="B58" s="23" t="s">
        <v>107</v>
      </c>
      <c r="C58" s="16">
        <f>C59+C61</f>
        <v>62.6</v>
      </c>
      <c r="D58" s="16">
        <f>D59+D61</f>
        <v>61.900000000000006</v>
      </c>
      <c r="E58" s="16">
        <f>E59+E61</f>
        <v>61.900000000000006</v>
      </c>
    </row>
    <row r="59" spans="1:5" ht="24.75">
      <c r="A59" s="54" t="s">
        <v>142</v>
      </c>
      <c r="B59" s="23" t="s">
        <v>143</v>
      </c>
      <c r="C59" s="16">
        <f>C60</f>
        <v>60.7</v>
      </c>
      <c r="D59" s="16">
        <f>D60</f>
        <v>60.7</v>
      </c>
      <c r="E59" s="16">
        <f>E60</f>
        <v>60.7</v>
      </c>
    </row>
    <row r="60" spans="1:5" ht="36">
      <c r="A60" s="139" t="s">
        <v>61</v>
      </c>
      <c r="B60" s="21" t="s">
        <v>242</v>
      </c>
      <c r="C60" s="19">
        <v>60.7</v>
      </c>
      <c r="D60" s="19">
        <v>60.7</v>
      </c>
      <c r="E60" s="19">
        <v>60.7</v>
      </c>
    </row>
    <row r="61" spans="1:5" ht="24.75">
      <c r="A61" s="54" t="s">
        <v>353</v>
      </c>
      <c r="B61" s="20" t="s">
        <v>144</v>
      </c>
      <c r="C61" s="18">
        <f>C62</f>
        <v>1.9</v>
      </c>
      <c r="D61" s="18">
        <f>D62</f>
        <v>1.2</v>
      </c>
      <c r="E61" s="18">
        <f>E62</f>
        <v>1.2</v>
      </c>
    </row>
    <row r="62" spans="1:5" ht="72">
      <c r="A62" s="139" t="s">
        <v>62</v>
      </c>
      <c r="B62" s="21" t="s">
        <v>243</v>
      </c>
      <c r="C62" s="19">
        <v>1.9</v>
      </c>
      <c r="D62" s="19">
        <v>1.2</v>
      </c>
      <c r="E62" s="19">
        <v>1.2</v>
      </c>
    </row>
    <row r="63" spans="1:6" ht="15.75">
      <c r="A63" s="160" t="s">
        <v>442</v>
      </c>
      <c r="B63" s="20" t="s">
        <v>441</v>
      </c>
      <c r="C63" s="18">
        <f>SUM(C64:C65)</f>
        <v>1250</v>
      </c>
      <c r="D63" s="18">
        <f>SUM(D64:D65)</f>
        <v>0</v>
      </c>
      <c r="E63" s="18">
        <f>SUM(E64:E65)</f>
        <v>0</v>
      </c>
      <c r="F63" s="161"/>
    </row>
    <row r="64" spans="1:5" ht="48">
      <c r="A64" s="113" t="s">
        <v>417</v>
      </c>
      <c r="B64" s="21" t="s">
        <v>422</v>
      </c>
      <c r="C64" s="19">
        <v>1117</v>
      </c>
      <c r="D64" s="19">
        <v>0</v>
      </c>
      <c r="E64" s="19">
        <v>0</v>
      </c>
    </row>
    <row r="65" spans="1:5" ht="15.75">
      <c r="A65" s="113" t="s">
        <v>439</v>
      </c>
      <c r="B65" s="21" t="s">
        <v>449</v>
      </c>
      <c r="C65" s="19">
        <v>133</v>
      </c>
      <c r="D65" s="19">
        <v>0</v>
      </c>
      <c r="E65" s="19">
        <v>0</v>
      </c>
    </row>
    <row r="66" spans="1:5" ht="15.75">
      <c r="A66" s="55" t="s">
        <v>112</v>
      </c>
      <c r="B66" s="24"/>
      <c r="C66" s="58">
        <f>C15+C49</f>
        <v>9140.1</v>
      </c>
      <c r="D66" s="58">
        <f>D15+D49</f>
        <v>7950.700000000001</v>
      </c>
      <c r="E66" s="58">
        <f>E15+E49</f>
        <v>7993.1</v>
      </c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</sheetData>
  <sheetProtection/>
  <mergeCells count="11">
    <mergeCell ref="B1:E1"/>
    <mergeCell ref="B7:E7"/>
    <mergeCell ref="A9:E9"/>
    <mergeCell ref="B2:E2"/>
    <mergeCell ref="B5:E5"/>
    <mergeCell ref="B6:E6"/>
    <mergeCell ref="A10:E10"/>
    <mergeCell ref="A12:E12"/>
    <mergeCell ref="A11:E11"/>
    <mergeCell ref="A3:E3"/>
    <mergeCell ref="A4:E4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SheetLayoutView="100" zoomScalePageLayoutView="0" workbookViewId="0" topLeftCell="A1">
      <pane ySplit="18" topLeftCell="BM61" activePane="bottomLeft" state="frozen"/>
      <selection pane="topLeft" activeCell="A1" sqref="A1"/>
      <selection pane="bottomLeft" activeCell="C66" sqref="C66"/>
    </sheetView>
  </sheetViews>
  <sheetFormatPr defaultColWidth="9.00390625" defaultRowHeight="12.75"/>
  <cols>
    <col min="1" max="1" width="54.25390625" style="25" customWidth="1"/>
    <col min="2" max="2" width="22.75390625" style="0" customWidth="1"/>
    <col min="3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200</v>
      </c>
      <c r="C3" s="175"/>
      <c r="D3" s="175"/>
      <c r="E3" s="175"/>
    </row>
    <row r="4" spans="2:5" ht="12.75">
      <c r="B4" s="175" t="s">
        <v>18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17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33" customHeight="1">
      <c r="A13" s="85" t="s">
        <v>83</v>
      </c>
      <c r="B13" s="86" t="s">
        <v>84</v>
      </c>
      <c r="C13" s="33" t="s">
        <v>358</v>
      </c>
      <c r="D13" s="33" t="s">
        <v>416</v>
      </c>
      <c r="E13" s="33" t="s">
        <v>463</v>
      </c>
    </row>
    <row r="14" spans="1:5" ht="11.25" customHeight="1">
      <c r="A14" s="34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>
      <c r="A15" s="88" t="s">
        <v>272</v>
      </c>
      <c r="B15" s="20" t="s">
        <v>85</v>
      </c>
      <c r="C15" s="14">
        <f>C16+C38</f>
        <v>1833.2</v>
      </c>
      <c r="D15" s="14">
        <f>D16+D38</f>
        <v>1835.3</v>
      </c>
      <c r="E15" s="14">
        <f>E16+E38</f>
        <v>1861</v>
      </c>
    </row>
    <row r="16" spans="1:5" ht="15.75">
      <c r="A16" s="88" t="s">
        <v>271</v>
      </c>
      <c r="B16" s="20"/>
      <c r="C16" s="14">
        <f>C17+C28+C30+C23</f>
        <v>1833.2</v>
      </c>
      <c r="D16" s="14">
        <f>D17+D28+D30+D23</f>
        <v>1835.3</v>
      </c>
      <c r="E16" s="14">
        <f>E17+E28+E30+E23</f>
        <v>1861</v>
      </c>
    </row>
    <row r="17" spans="1:5" ht="15.75">
      <c r="A17" s="88" t="s">
        <v>86</v>
      </c>
      <c r="B17" s="20" t="s">
        <v>87</v>
      </c>
      <c r="C17" s="14">
        <f>SUM(C18)</f>
        <v>298.7</v>
      </c>
      <c r="D17" s="14">
        <f>SUM(D18)</f>
        <v>306.6</v>
      </c>
      <c r="E17" s="14">
        <f>SUM(E18)</f>
        <v>317.4</v>
      </c>
    </row>
    <row r="18" spans="1:5" ht="15.75">
      <c r="A18" s="88" t="s">
        <v>88</v>
      </c>
      <c r="B18" s="20" t="s">
        <v>89</v>
      </c>
      <c r="C18" s="14">
        <f>SUM(C19+C20+C22+C21)</f>
        <v>298.7</v>
      </c>
      <c r="D18" s="14">
        <f>SUM(D19+D20+D22+D21)</f>
        <v>306.6</v>
      </c>
      <c r="E18" s="14">
        <f>SUM(E19+E20+E22+E21)</f>
        <v>317.4</v>
      </c>
    </row>
    <row r="19" spans="1:5" ht="48.75">
      <c r="A19" s="47" t="s">
        <v>125</v>
      </c>
      <c r="B19" s="21" t="s">
        <v>265</v>
      </c>
      <c r="C19" s="15">
        <v>290.7</v>
      </c>
      <c r="D19" s="15">
        <v>297.6</v>
      </c>
      <c r="E19" s="15">
        <v>306.4</v>
      </c>
    </row>
    <row r="20" spans="1:5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36.75">
      <c r="A21" s="47" t="s">
        <v>123</v>
      </c>
      <c r="B21" s="21" t="s">
        <v>268</v>
      </c>
      <c r="C21" s="15">
        <v>3</v>
      </c>
      <c r="D21" s="15">
        <v>3</v>
      </c>
      <c r="E21" s="15">
        <v>4</v>
      </c>
    </row>
    <row r="22" spans="1:5" ht="72.75">
      <c r="A22" s="47" t="s">
        <v>124</v>
      </c>
      <c r="B22" s="22" t="s">
        <v>267</v>
      </c>
      <c r="C22" s="15">
        <v>5</v>
      </c>
      <c r="D22" s="15">
        <v>6</v>
      </c>
      <c r="E22" s="15">
        <v>7</v>
      </c>
    </row>
    <row r="23" spans="1:5" ht="24.75">
      <c r="A23" s="55" t="s">
        <v>381</v>
      </c>
      <c r="B23" s="23" t="s">
        <v>382</v>
      </c>
      <c r="C23" s="14">
        <f>SUM(C24:C27)</f>
        <v>558.5</v>
      </c>
      <c r="D23" s="14">
        <f>SUM(D24:D27)</f>
        <v>550.7</v>
      </c>
      <c r="E23" s="14">
        <f>SUM(E24:E27)</f>
        <v>563.5999999999999</v>
      </c>
    </row>
    <row r="24" spans="1:5" ht="48.75">
      <c r="A24" s="47" t="s">
        <v>401</v>
      </c>
      <c r="B24" s="121" t="s">
        <v>389</v>
      </c>
      <c r="C24" s="15">
        <v>190.7</v>
      </c>
      <c r="D24" s="15">
        <v>191.5</v>
      </c>
      <c r="E24" s="15">
        <v>194.2</v>
      </c>
    </row>
    <row r="25" spans="1:5" ht="60.75">
      <c r="A25" s="145" t="s">
        <v>402</v>
      </c>
      <c r="B25" s="121" t="s">
        <v>390</v>
      </c>
      <c r="C25" s="15">
        <v>1.9</v>
      </c>
      <c r="D25" s="15">
        <v>1.8</v>
      </c>
      <c r="E25" s="15">
        <v>1.7</v>
      </c>
    </row>
    <row r="26" spans="1:5" ht="48">
      <c r="A26" s="143" t="s">
        <v>403</v>
      </c>
      <c r="B26" s="121" t="s">
        <v>391</v>
      </c>
      <c r="C26" s="15">
        <v>404</v>
      </c>
      <c r="D26" s="15">
        <v>396.8</v>
      </c>
      <c r="E26" s="15">
        <v>404.9</v>
      </c>
    </row>
    <row r="27" spans="1:5" ht="48">
      <c r="A27" s="142" t="s">
        <v>404</v>
      </c>
      <c r="B27" s="121" t="s">
        <v>392</v>
      </c>
      <c r="C27" s="15">
        <v>-38.1</v>
      </c>
      <c r="D27" s="15">
        <v>-39.4</v>
      </c>
      <c r="E27" s="15">
        <v>-37.2</v>
      </c>
    </row>
    <row r="28" spans="1:5" ht="15.75" hidden="1">
      <c r="A28" s="50" t="s">
        <v>90</v>
      </c>
      <c r="B28" s="20" t="s">
        <v>91</v>
      </c>
      <c r="C28" s="14">
        <f>SUM(C29:C29)</f>
        <v>0</v>
      </c>
      <c r="D28" s="14">
        <f>SUM(D29:D29)</f>
        <v>0</v>
      </c>
      <c r="E28" s="14">
        <f>SUM(E29:E29)</f>
        <v>0</v>
      </c>
    </row>
    <row r="29" spans="1:5" ht="15.75" hidden="1">
      <c r="A29" s="51" t="s">
        <v>92</v>
      </c>
      <c r="B29" s="22" t="s">
        <v>78</v>
      </c>
      <c r="C29" s="15">
        <v>0</v>
      </c>
      <c r="D29" s="15">
        <v>0</v>
      </c>
      <c r="E29" s="15">
        <v>0</v>
      </c>
    </row>
    <row r="30" spans="1:5" ht="15.75">
      <c r="A30" s="50" t="s">
        <v>93</v>
      </c>
      <c r="B30" s="20" t="s">
        <v>116</v>
      </c>
      <c r="C30" s="14">
        <f>SUM(C33+C31)</f>
        <v>976</v>
      </c>
      <c r="D30" s="14">
        <f>SUM(D33+D31)</f>
        <v>978</v>
      </c>
      <c r="E30" s="14">
        <f>SUM(E33+E31)</f>
        <v>980</v>
      </c>
    </row>
    <row r="31" spans="1:5" ht="15.75">
      <c r="A31" s="51" t="s">
        <v>117</v>
      </c>
      <c r="B31" s="21" t="s">
        <v>118</v>
      </c>
      <c r="C31" s="15">
        <f>SUM(C32)</f>
        <v>29</v>
      </c>
      <c r="D31" s="15">
        <f>SUM(D32)</f>
        <v>31</v>
      </c>
      <c r="E31" s="15">
        <f>SUM(E32)</f>
        <v>33</v>
      </c>
    </row>
    <row r="32" spans="1:5" ht="36.75">
      <c r="A32" s="51" t="s">
        <v>119</v>
      </c>
      <c r="B32" s="22" t="s">
        <v>269</v>
      </c>
      <c r="C32" s="15">
        <v>29</v>
      </c>
      <c r="D32" s="15">
        <v>31</v>
      </c>
      <c r="E32" s="15">
        <v>33</v>
      </c>
    </row>
    <row r="33" spans="1:5" ht="15.75">
      <c r="A33" s="50" t="s">
        <v>120</v>
      </c>
      <c r="B33" s="20" t="s">
        <v>121</v>
      </c>
      <c r="C33" s="14">
        <f>SUM(C34+C36)</f>
        <v>947</v>
      </c>
      <c r="D33" s="14">
        <f>SUM(D34+D36)</f>
        <v>947</v>
      </c>
      <c r="E33" s="14">
        <f>SUM(E34+E36)</f>
        <v>947</v>
      </c>
    </row>
    <row r="34" spans="1:5" ht="15.75">
      <c r="A34" s="146" t="s">
        <v>406</v>
      </c>
      <c r="B34" s="21" t="s">
        <v>405</v>
      </c>
      <c r="C34" s="15">
        <f>SUM(C35)</f>
        <v>50</v>
      </c>
      <c r="D34" s="15">
        <f>SUM(D35)</f>
        <v>50</v>
      </c>
      <c r="E34" s="15">
        <f>SUM(E35)</f>
        <v>50</v>
      </c>
    </row>
    <row r="35" spans="1:5" ht="24.75">
      <c r="A35" s="47" t="s">
        <v>408</v>
      </c>
      <c r="B35" s="22" t="s">
        <v>407</v>
      </c>
      <c r="C35" s="15">
        <v>50</v>
      </c>
      <c r="D35" s="15">
        <v>50</v>
      </c>
      <c r="E35" s="15">
        <v>50</v>
      </c>
    </row>
    <row r="36" spans="1:5" ht="15.75">
      <c r="A36" s="146" t="s">
        <v>410</v>
      </c>
      <c r="B36" s="21" t="s">
        <v>409</v>
      </c>
      <c r="C36" s="15">
        <f>SUM(C37)</f>
        <v>897</v>
      </c>
      <c r="D36" s="15">
        <f>SUM(D37)</f>
        <v>897</v>
      </c>
      <c r="E36" s="15">
        <f>SUM(E37)</f>
        <v>897</v>
      </c>
    </row>
    <row r="37" spans="1:5" ht="24.75">
      <c r="A37" s="47" t="s">
        <v>412</v>
      </c>
      <c r="B37" s="22" t="s">
        <v>411</v>
      </c>
      <c r="C37" s="15">
        <v>897</v>
      </c>
      <c r="D37" s="15">
        <v>897</v>
      </c>
      <c r="E37" s="15">
        <v>897</v>
      </c>
    </row>
    <row r="38" spans="1:5" ht="15.75" hidden="1">
      <c r="A38" s="88" t="s">
        <v>273</v>
      </c>
      <c r="B38" s="22"/>
      <c r="C38" s="14">
        <f>C39+C47+C45</f>
        <v>0</v>
      </c>
      <c r="D38" s="14">
        <f>D39+D47+D45</f>
        <v>0</v>
      </c>
      <c r="E38" s="14">
        <f>E39+E47+E45</f>
        <v>0</v>
      </c>
    </row>
    <row r="39" spans="1:5" ht="24.75" hidden="1">
      <c r="A39" s="50" t="s">
        <v>94</v>
      </c>
      <c r="B39" s="20" t="s">
        <v>95</v>
      </c>
      <c r="C39" s="14">
        <f>SUM(C40)</f>
        <v>0</v>
      </c>
      <c r="D39" s="14">
        <f>SUM(D40)</f>
        <v>0</v>
      </c>
      <c r="E39" s="14">
        <f>SUM(E40)</f>
        <v>0</v>
      </c>
    </row>
    <row r="40" spans="1:5" ht="60.75" hidden="1">
      <c r="A40" s="53" t="s">
        <v>325</v>
      </c>
      <c r="B40" s="21" t="s">
        <v>96</v>
      </c>
      <c r="C40" s="15">
        <f>SUM(C41+C43)</f>
        <v>0</v>
      </c>
      <c r="D40" s="15">
        <f>SUM(D41+D43)</f>
        <v>0</v>
      </c>
      <c r="E40" s="15">
        <f>SUM(E41+E43)</f>
        <v>0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 hidden="1">
      <c r="A43" s="53" t="s">
        <v>312</v>
      </c>
      <c r="B43" s="21" t="s">
        <v>98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48.75" hidden="1">
      <c r="A44" s="53" t="s">
        <v>326</v>
      </c>
      <c r="B44" s="21" t="s">
        <v>214</v>
      </c>
      <c r="C44" s="15">
        <v>0</v>
      </c>
      <c r="D44" s="15">
        <v>0</v>
      </c>
      <c r="E44" s="15">
        <v>0</v>
      </c>
    </row>
    <row r="45" spans="1:5" ht="15.75" hidden="1">
      <c r="A45" s="56" t="s">
        <v>351</v>
      </c>
      <c r="B45" s="48" t="s">
        <v>133</v>
      </c>
      <c r="C45" s="14">
        <f>C46</f>
        <v>0</v>
      </c>
      <c r="D45" s="14">
        <f>D46</f>
        <v>0</v>
      </c>
      <c r="E45" s="14">
        <f>E46</f>
        <v>0</v>
      </c>
    </row>
    <row r="46" spans="1:5" ht="24.75" hidden="1">
      <c r="A46" s="53" t="s">
        <v>315</v>
      </c>
      <c r="B46" s="22" t="s">
        <v>314</v>
      </c>
      <c r="C46" s="15">
        <v>0</v>
      </c>
      <c r="D46" s="15">
        <v>0</v>
      </c>
      <c r="E46" s="15">
        <v>0</v>
      </c>
    </row>
    <row r="47" spans="1:5" ht="24.75" hidden="1">
      <c r="A47" s="54" t="s">
        <v>288</v>
      </c>
      <c r="B47" s="20" t="s">
        <v>164</v>
      </c>
      <c r="C47" s="14">
        <f>C48</f>
        <v>0</v>
      </c>
      <c r="D47" s="14">
        <f>D48</f>
        <v>0</v>
      </c>
      <c r="E47" s="14">
        <f>E48</f>
        <v>0</v>
      </c>
    </row>
    <row r="48" spans="1:5" ht="60.75" hidden="1">
      <c r="A48" s="91" t="s">
        <v>354</v>
      </c>
      <c r="B48" s="72" t="s">
        <v>461</v>
      </c>
      <c r="C48" s="15"/>
      <c r="D48" s="15"/>
      <c r="E48" s="15"/>
    </row>
    <row r="49" spans="1:5" ht="15.75">
      <c r="A49" s="56" t="s">
        <v>274</v>
      </c>
      <c r="B49" s="23" t="s">
        <v>106</v>
      </c>
      <c r="C49" s="16">
        <f>C50</f>
        <v>2619.1</v>
      </c>
      <c r="D49" s="16">
        <f>D50</f>
        <v>2470.5</v>
      </c>
      <c r="E49" s="16">
        <f>E50</f>
        <v>2470.5</v>
      </c>
    </row>
    <row r="50" spans="1:5" ht="39">
      <c r="A50" s="56" t="s">
        <v>278</v>
      </c>
      <c r="B50" s="23" t="s">
        <v>279</v>
      </c>
      <c r="C50" s="16">
        <f>C51+C54+C58+C63</f>
        <v>2619.1</v>
      </c>
      <c r="D50" s="16">
        <f>D51+D54+D58+D63</f>
        <v>2470.5</v>
      </c>
      <c r="E50" s="16">
        <f>E51+E54+E58+E63</f>
        <v>2470.5</v>
      </c>
    </row>
    <row r="51" spans="1:5" ht="24.75">
      <c r="A51" s="54" t="s">
        <v>137</v>
      </c>
      <c r="B51" s="23" t="s">
        <v>138</v>
      </c>
      <c r="C51" s="16">
        <f aca="true" t="shared" si="0" ref="C51:E52">C52</f>
        <v>856</v>
      </c>
      <c r="D51" s="16">
        <f t="shared" si="0"/>
        <v>856</v>
      </c>
      <c r="E51" s="16">
        <f t="shared" si="0"/>
        <v>856</v>
      </c>
    </row>
    <row r="52" spans="1:5" ht="15.75">
      <c r="A52" s="54" t="s">
        <v>139</v>
      </c>
      <c r="B52" s="23" t="s">
        <v>140</v>
      </c>
      <c r="C52" s="16">
        <f t="shared" si="0"/>
        <v>856</v>
      </c>
      <c r="D52" s="16">
        <f t="shared" si="0"/>
        <v>856</v>
      </c>
      <c r="E52" s="16">
        <f t="shared" si="0"/>
        <v>856</v>
      </c>
    </row>
    <row r="53" spans="1:5" ht="24.75">
      <c r="A53" s="57" t="s">
        <v>280</v>
      </c>
      <c r="B53" s="22" t="s">
        <v>362</v>
      </c>
      <c r="C53" s="17">
        <v>856</v>
      </c>
      <c r="D53" s="17">
        <v>856</v>
      </c>
      <c r="E53" s="17">
        <v>856</v>
      </c>
    </row>
    <row r="54" spans="1:5" ht="24.75">
      <c r="A54" s="54" t="s">
        <v>352</v>
      </c>
      <c r="B54" s="20" t="s">
        <v>109</v>
      </c>
      <c r="C54" s="16">
        <f>C55</f>
        <v>1573</v>
      </c>
      <c r="D54" s="16">
        <f>D55</f>
        <v>1573</v>
      </c>
      <c r="E54" s="16">
        <f>E55</f>
        <v>1573</v>
      </c>
    </row>
    <row r="55" spans="1:5" ht="15.75">
      <c r="A55" s="57" t="s">
        <v>141</v>
      </c>
      <c r="B55" s="21" t="s">
        <v>285</v>
      </c>
      <c r="C55" s="17">
        <f>C56+C57</f>
        <v>1573</v>
      </c>
      <c r="D55" s="17">
        <f>D56+D57</f>
        <v>1573</v>
      </c>
      <c r="E55" s="17">
        <f>E56+E57</f>
        <v>1573</v>
      </c>
    </row>
    <row r="56" spans="1:5" ht="24.75">
      <c r="A56" s="57" t="s">
        <v>357</v>
      </c>
      <c r="B56" s="21" t="s">
        <v>228</v>
      </c>
      <c r="C56" s="17">
        <v>1573</v>
      </c>
      <c r="D56" s="17">
        <v>1573</v>
      </c>
      <c r="E56" s="17">
        <v>1573</v>
      </c>
    </row>
    <row r="57" spans="1:5" ht="24.75" hidden="1">
      <c r="A57" s="57" t="s">
        <v>50</v>
      </c>
      <c r="B57" s="21" t="s">
        <v>228</v>
      </c>
      <c r="C57" s="17">
        <v>0</v>
      </c>
      <c r="D57" s="17">
        <v>0</v>
      </c>
      <c r="E57" s="17">
        <v>0</v>
      </c>
    </row>
    <row r="58" spans="1:5" ht="24.75">
      <c r="A58" s="54" t="s">
        <v>327</v>
      </c>
      <c r="B58" s="23" t="s">
        <v>107</v>
      </c>
      <c r="C58" s="16">
        <f>C59+C61</f>
        <v>42.1</v>
      </c>
      <c r="D58" s="16">
        <f>D59+D61</f>
        <v>41.5</v>
      </c>
      <c r="E58" s="16">
        <f>E59+E61</f>
        <v>41.5</v>
      </c>
    </row>
    <row r="59" spans="1:5" ht="24.75">
      <c r="A59" s="54" t="s">
        <v>142</v>
      </c>
      <c r="B59" s="23" t="s">
        <v>143</v>
      </c>
      <c r="C59" s="18">
        <f>C60</f>
        <v>40.4</v>
      </c>
      <c r="D59" s="18">
        <f>D60</f>
        <v>40.4</v>
      </c>
      <c r="E59" s="18">
        <f>E60</f>
        <v>40.4</v>
      </c>
    </row>
    <row r="60" spans="1:5" ht="36">
      <c r="A60" s="139" t="s">
        <v>61</v>
      </c>
      <c r="B60" s="21" t="s">
        <v>244</v>
      </c>
      <c r="C60" s="19">
        <v>40.4</v>
      </c>
      <c r="D60" s="19">
        <v>40.4</v>
      </c>
      <c r="E60" s="19">
        <v>40.4</v>
      </c>
    </row>
    <row r="61" spans="1:5" ht="24" customHeight="1">
      <c r="A61" s="54" t="s">
        <v>353</v>
      </c>
      <c r="B61" s="20" t="s">
        <v>144</v>
      </c>
      <c r="C61" s="18">
        <f>C62</f>
        <v>1.7</v>
      </c>
      <c r="D61" s="18">
        <f>D62</f>
        <v>1.1</v>
      </c>
      <c r="E61" s="18">
        <f>E62</f>
        <v>1.1</v>
      </c>
    </row>
    <row r="62" spans="1:5" ht="73.5" customHeight="1">
      <c r="A62" s="139" t="s">
        <v>62</v>
      </c>
      <c r="B62" s="21" t="s">
        <v>245</v>
      </c>
      <c r="C62" s="19">
        <v>1.7</v>
      </c>
      <c r="D62" s="19">
        <v>1.1</v>
      </c>
      <c r="E62" s="19">
        <v>1.1</v>
      </c>
    </row>
    <row r="63" spans="1:5" ht="30.75" customHeight="1">
      <c r="A63" s="160" t="s">
        <v>442</v>
      </c>
      <c r="B63" s="20" t="s">
        <v>441</v>
      </c>
      <c r="C63" s="18">
        <f>SUM(C64:C65)</f>
        <v>148</v>
      </c>
      <c r="D63" s="18">
        <f>SUM(D64:D65)</f>
        <v>0</v>
      </c>
      <c r="E63" s="18">
        <f>SUM(E64:E65)</f>
        <v>0</v>
      </c>
    </row>
    <row r="64" spans="1:5" ht="54" customHeight="1">
      <c r="A64" s="113" t="s">
        <v>417</v>
      </c>
      <c r="B64" s="21" t="s">
        <v>423</v>
      </c>
      <c r="C64" s="19">
        <v>0</v>
      </c>
      <c r="D64" s="19">
        <v>0</v>
      </c>
      <c r="E64" s="19">
        <v>0</v>
      </c>
    </row>
    <row r="65" spans="1:5" ht="29.25" customHeight="1">
      <c r="A65" s="113" t="s">
        <v>439</v>
      </c>
      <c r="B65" s="21" t="s">
        <v>450</v>
      </c>
      <c r="C65" s="19">
        <v>148</v>
      </c>
      <c r="D65" s="19">
        <v>0</v>
      </c>
      <c r="E65" s="19">
        <v>0</v>
      </c>
    </row>
    <row r="66" spans="1:5" ht="22.5" customHeight="1">
      <c r="A66" s="55" t="s">
        <v>112</v>
      </c>
      <c r="B66" s="24"/>
      <c r="C66" s="58">
        <f>C15+C49</f>
        <v>4452.3</v>
      </c>
      <c r="D66" s="58">
        <f>D15+D49</f>
        <v>4305.8</v>
      </c>
      <c r="E66" s="58">
        <f>E15+E49</f>
        <v>4331.5</v>
      </c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  <row r="79" ht="12.75">
      <c r="A79" s="70"/>
    </row>
    <row r="80" ht="12.75">
      <c r="A80" s="70"/>
    </row>
    <row r="81" ht="12.75">
      <c r="A81" s="70"/>
    </row>
    <row r="82" ht="12.75">
      <c r="A82" s="70"/>
    </row>
    <row r="83" ht="12.75">
      <c r="A83" s="70"/>
    </row>
    <row r="84" ht="12.75">
      <c r="A84" s="70"/>
    </row>
    <row r="85" ht="12.75">
      <c r="A85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zoomScalePageLayoutView="0" workbookViewId="0" topLeftCell="A1">
      <pane xSplit="1" ySplit="18" topLeftCell="B5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60.75390625" style="25" customWidth="1"/>
    <col min="2" max="2" width="23.625" style="0" customWidth="1"/>
    <col min="3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201</v>
      </c>
      <c r="C3" s="175"/>
      <c r="D3" s="175"/>
      <c r="E3" s="175"/>
    </row>
    <row r="4" spans="2:5" ht="12.75">
      <c r="B4" s="175" t="s">
        <v>20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19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1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62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C16+C38</f>
        <v>2272.6</v>
      </c>
      <c r="D15" s="14">
        <f>D16+D38</f>
        <v>2272.4</v>
      </c>
      <c r="E15" s="14">
        <f>E16+E38</f>
        <v>2292.5</v>
      </c>
    </row>
    <row r="16" spans="1:5" ht="15.75">
      <c r="A16" s="88" t="s">
        <v>271</v>
      </c>
      <c r="B16" s="20"/>
      <c r="C16" s="14">
        <f>C17+C28+C30+C23</f>
        <v>2267.6</v>
      </c>
      <c r="D16" s="14">
        <f>D17+D28+D30+D23</f>
        <v>2269.4</v>
      </c>
      <c r="E16" s="14">
        <f>E17+E28+E30+E23</f>
        <v>2289.5</v>
      </c>
    </row>
    <row r="17" spans="1:5" ht="15.75">
      <c r="A17" s="88" t="s">
        <v>86</v>
      </c>
      <c r="B17" s="20" t="s">
        <v>87</v>
      </c>
      <c r="C17" s="14">
        <f>SUM(C18)</f>
        <v>214.4</v>
      </c>
      <c r="D17" s="14">
        <f>SUM(D18)</f>
        <v>219.7</v>
      </c>
      <c r="E17" s="14">
        <f>SUM(E18)</f>
        <v>227.2</v>
      </c>
    </row>
    <row r="18" spans="1:5" ht="15.75">
      <c r="A18" s="88" t="s">
        <v>88</v>
      </c>
      <c r="B18" s="20" t="s">
        <v>89</v>
      </c>
      <c r="C18" s="14">
        <f>SUM(C19+C20+C22+C21)</f>
        <v>214.4</v>
      </c>
      <c r="D18" s="14">
        <f>SUM(D19+D20+D22+D21)</f>
        <v>219.7</v>
      </c>
      <c r="E18" s="14">
        <f>SUM(E19+E20+E22+E21)</f>
        <v>227.2</v>
      </c>
    </row>
    <row r="19" spans="1:5" ht="48.75">
      <c r="A19" s="47" t="s">
        <v>125</v>
      </c>
      <c r="B19" s="21" t="s">
        <v>265</v>
      </c>
      <c r="C19" s="15">
        <v>214.4</v>
      </c>
      <c r="D19" s="15">
        <v>219.7</v>
      </c>
      <c r="E19" s="15">
        <v>227.2</v>
      </c>
    </row>
    <row r="20" spans="1:5" ht="72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24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60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456.2</v>
      </c>
      <c r="D23" s="14">
        <f>SUM(D24:D27)</f>
        <v>449.70000000000005</v>
      </c>
      <c r="E23" s="14">
        <f>SUM(E24:E27)</f>
        <v>460.3</v>
      </c>
    </row>
    <row r="24" spans="1:5" ht="48.75">
      <c r="A24" s="47" t="s">
        <v>401</v>
      </c>
      <c r="B24" s="121" t="s">
        <v>389</v>
      </c>
      <c r="C24" s="15">
        <v>155.8</v>
      </c>
      <c r="D24" s="15">
        <v>156.4</v>
      </c>
      <c r="E24" s="15">
        <v>158.6</v>
      </c>
    </row>
    <row r="25" spans="1:5" ht="48.75" customHeight="1">
      <c r="A25" s="145" t="s">
        <v>402</v>
      </c>
      <c r="B25" s="121" t="s">
        <v>390</v>
      </c>
      <c r="C25" s="15">
        <v>1.6</v>
      </c>
      <c r="D25" s="15">
        <v>1.4</v>
      </c>
      <c r="E25" s="15">
        <v>1.4</v>
      </c>
    </row>
    <row r="26" spans="1:5" ht="48">
      <c r="A26" s="143" t="s">
        <v>403</v>
      </c>
      <c r="B26" s="121" t="s">
        <v>391</v>
      </c>
      <c r="C26" s="15">
        <v>330</v>
      </c>
      <c r="D26" s="15">
        <v>324.1</v>
      </c>
      <c r="E26" s="15">
        <v>330.7</v>
      </c>
    </row>
    <row r="27" spans="1:5" ht="48">
      <c r="A27" s="142" t="s">
        <v>404</v>
      </c>
      <c r="B27" s="121" t="s">
        <v>392</v>
      </c>
      <c r="C27" s="15">
        <v>-31.2</v>
      </c>
      <c r="D27" s="15">
        <v>-32.2</v>
      </c>
      <c r="E27" s="15">
        <v>-30.4</v>
      </c>
    </row>
    <row r="28" spans="1:5" ht="15.75">
      <c r="A28" s="50" t="s">
        <v>90</v>
      </c>
      <c r="B28" s="20" t="s">
        <v>91</v>
      </c>
      <c r="C28" s="14">
        <f>SUM(C29:C29)</f>
        <v>8</v>
      </c>
      <c r="D28" s="14">
        <f>SUM(D29:D29)</f>
        <v>9</v>
      </c>
      <c r="E28" s="14">
        <f>SUM(E29:E29)</f>
        <v>10</v>
      </c>
    </row>
    <row r="29" spans="1:5" ht="15.75">
      <c r="A29" s="51" t="s">
        <v>92</v>
      </c>
      <c r="B29" s="22" t="s">
        <v>78</v>
      </c>
      <c r="C29" s="15">
        <v>8</v>
      </c>
      <c r="D29" s="15">
        <v>9</v>
      </c>
      <c r="E29" s="15">
        <v>10</v>
      </c>
    </row>
    <row r="30" spans="1:5" ht="15.75">
      <c r="A30" s="50" t="s">
        <v>93</v>
      </c>
      <c r="B30" s="20" t="s">
        <v>116</v>
      </c>
      <c r="C30" s="14">
        <f>SUM(C33+C31)</f>
        <v>1589</v>
      </c>
      <c r="D30" s="14">
        <f>SUM(D33+D31)</f>
        <v>1591</v>
      </c>
      <c r="E30" s="14">
        <f>SUM(E33+E31)</f>
        <v>1592</v>
      </c>
    </row>
    <row r="31" spans="1:5" ht="15.75">
      <c r="A31" s="51" t="s">
        <v>117</v>
      </c>
      <c r="B31" s="21" t="s">
        <v>118</v>
      </c>
      <c r="C31" s="15">
        <f>SUM(C32)</f>
        <v>27</v>
      </c>
      <c r="D31" s="15">
        <f>SUM(D32)</f>
        <v>29</v>
      </c>
      <c r="E31" s="15">
        <f>SUM(E32)</f>
        <v>30</v>
      </c>
    </row>
    <row r="32" spans="1:5" ht="24.75">
      <c r="A32" s="51" t="s">
        <v>119</v>
      </c>
      <c r="B32" s="22" t="s">
        <v>269</v>
      </c>
      <c r="C32" s="15">
        <v>27</v>
      </c>
      <c r="D32" s="15">
        <v>29</v>
      </c>
      <c r="E32" s="15">
        <v>30</v>
      </c>
    </row>
    <row r="33" spans="1:5" ht="15.75">
      <c r="A33" s="50" t="s">
        <v>120</v>
      </c>
      <c r="B33" s="20" t="s">
        <v>121</v>
      </c>
      <c r="C33" s="14">
        <f>SUM(C34+C36)</f>
        <v>1562</v>
      </c>
      <c r="D33" s="14">
        <f>SUM(D34+D36)</f>
        <v>1562</v>
      </c>
      <c r="E33" s="14">
        <f>SUM(E34+E36)</f>
        <v>1562</v>
      </c>
    </row>
    <row r="34" spans="1:5" ht="15.75">
      <c r="A34" s="146" t="s">
        <v>406</v>
      </c>
      <c r="B34" s="21" t="s">
        <v>405</v>
      </c>
      <c r="C34" s="15">
        <f>SUM(C35)</f>
        <v>100</v>
      </c>
      <c r="D34" s="15">
        <f>SUM(D35)</f>
        <v>100</v>
      </c>
      <c r="E34" s="15">
        <f>SUM(E35)</f>
        <v>100</v>
      </c>
    </row>
    <row r="35" spans="1:5" ht="24.75">
      <c r="A35" s="47" t="s">
        <v>408</v>
      </c>
      <c r="B35" s="22" t="s">
        <v>407</v>
      </c>
      <c r="C35" s="15">
        <v>100</v>
      </c>
      <c r="D35" s="15">
        <v>100</v>
      </c>
      <c r="E35" s="15">
        <v>100</v>
      </c>
    </row>
    <row r="36" spans="1:5" ht="15.75">
      <c r="A36" s="146" t="s">
        <v>410</v>
      </c>
      <c r="B36" s="21" t="s">
        <v>409</v>
      </c>
      <c r="C36" s="15">
        <f>SUM(C37)</f>
        <v>1462</v>
      </c>
      <c r="D36" s="15">
        <f>SUM(D37)</f>
        <v>1462</v>
      </c>
      <c r="E36" s="15">
        <f>SUM(E37)</f>
        <v>1462</v>
      </c>
    </row>
    <row r="37" spans="1:5" ht="24.75">
      <c r="A37" s="47" t="s">
        <v>412</v>
      </c>
      <c r="B37" s="22" t="s">
        <v>411</v>
      </c>
      <c r="C37" s="15">
        <v>1462</v>
      </c>
      <c r="D37" s="15">
        <v>1462</v>
      </c>
      <c r="E37" s="15">
        <v>1462</v>
      </c>
    </row>
    <row r="38" spans="1:5" ht="15.75">
      <c r="A38" s="88" t="s">
        <v>273</v>
      </c>
      <c r="B38" s="22"/>
      <c r="C38" s="14">
        <f>C39+C45</f>
        <v>5</v>
      </c>
      <c r="D38" s="14">
        <f>D39+D45</f>
        <v>3</v>
      </c>
      <c r="E38" s="14">
        <f>E39+E45</f>
        <v>3</v>
      </c>
    </row>
    <row r="39" spans="1:5" ht="24.75">
      <c r="A39" s="50" t="s">
        <v>94</v>
      </c>
      <c r="B39" s="20" t="s">
        <v>95</v>
      </c>
      <c r="C39" s="14">
        <f>SUM(C40)</f>
        <v>5</v>
      </c>
      <c r="D39" s="14">
        <f>SUM(D40)</f>
        <v>3</v>
      </c>
      <c r="E39" s="14">
        <f>SUM(E40)</f>
        <v>3</v>
      </c>
    </row>
    <row r="40" spans="1:5" ht="60.75">
      <c r="A40" s="53" t="s">
        <v>325</v>
      </c>
      <c r="B40" s="21" t="s">
        <v>96</v>
      </c>
      <c r="C40" s="15">
        <f>SUM(C41+C43)</f>
        <v>5</v>
      </c>
      <c r="D40" s="15">
        <f>SUM(D41+D43)</f>
        <v>3</v>
      </c>
      <c r="E40" s="15">
        <f>SUM(E41+E43)</f>
        <v>3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48.75">
      <c r="A43" s="53" t="s">
        <v>312</v>
      </c>
      <c r="B43" s="21" t="s">
        <v>98</v>
      </c>
      <c r="C43" s="15">
        <f>SUM(C44)</f>
        <v>5</v>
      </c>
      <c r="D43" s="15">
        <f>SUM(D44)</f>
        <v>3</v>
      </c>
      <c r="E43" s="15">
        <f>SUM(E44)</f>
        <v>3</v>
      </c>
    </row>
    <row r="44" spans="1:5" ht="36.75">
      <c r="A44" s="53" t="s">
        <v>326</v>
      </c>
      <c r="B44" s="21" t="s">
        <v>215</v>
      </c>
      <c r="C44" s="15">
        <v>5</v>
      </c>
      <c r="D44" s="15">
        <v>3</v>
      </c>
      <c r="E44" s="15">
        <v>3</v>
      </c>
    </row>
    <row r="45" spans="1:5" ht="24.75" hidden="1">
      <c r="A45" s="54" t="s">
        <v>288</v>
      </c>
      <c r="B45" s="20" t="s">
        <v>164</v>
      </c>
      <c r="C45" s="14">
        <f>C46</f>
        <v>0</v>
      </c>
      <c r="D45" s="14">
        <f>D46</f>
        <v>0</v>
      </c>
      <c r="E45" s="14">
        <f>E46</f>
        <v>0</v>
      </c>
    </row>
    <row r="46" spans="1:5" ht="24.75" hidden="1">
      <c r="A46" s="47" t="s">
        <v>168</v>
      </c>
      <c r="B46" s="31" t="s">
        <v>292</v>
      </c>
      <c r="C46" s="15">
        <v>0</v>
      </c>
      <c r="D46" s="15">
        <v>0</v>
      </c>
      <c r="E46" s="15">
        <v>0</v>
      </c>
    </row>
    <row r="47" spans="1:5" ht="15.75">
      <c r="A47" s="56" t="s">
        <v>274</v>
      </c>
      <c r="B47" s="23" t="s">
        <v>106</v>
      </c>
      <c r="C47" s="16">
        <f>C48</f>
        <v>2970.8</v>
      </c>
      <c r="D47" s="16">
        <f>D48</f>
        <v>2029.3</v>
      </c>
      <c r="E47" s="16">
        <f>E48</f>
        <v>2029.3</v>
      </c>
    </row>
    <row r="48" spans="1:5" ht="26.25">
      <c r="A48" s="56" t="s">
        <v>278</v>
      </c>
      <c r="B48" s="23" t="s">
        <v>279</v>
      </c>
      <c r="C48" s="16">
        <f>C49+C52+C56+C61</f>
        <v>2970.8</v>
      </c>
      <c r="D48" s="16">
        <f>D49+D52+D56+D61</f>
        <v>2029.3</v>
      </c>
      <c r="E48" s="16">
        <f>E49+E52+E56+E61</f>
        <v>2029.3</v>
      </c>
    </row>
    <row r="49" spans="1:5" ht="24.75">
      <c r="A49" s="54" t="s">
        <v>137</v>
      </c>
      <c r="B49" s="23" t="s">
        <v>138</v>
      </c>
      <c r="C49" s="16">
        <f aca="true" t="shared" si="0" ref="C49:E50">C50</f>
        <v>703</v>
      </c>
      <c r="D49" s="16">
        <f t="shared" si="0"/>
        <v>703</v>
      </c>
      <c r="E49" s="16">
        <f t="shared" si="0"/>
        <v>703</v>
      </c>
    </row>
    <row r="50" spans="1:5" ht="15.75">
      <c r="A50" s="54" t="s">
        <v>139</v>
      </c>
      <c r="B50" s="23" t="s">
        <v>140</v>
      </c>
      <c r="C50" s="16">
        <f t="shared" si="0"/>
        <v>703</v>
      </c>
      <c r="D50" s="16">
        <f t="shared" si="0"/>
        <v>703</v>
      </c>
      <c r="E50" s="16">
        <f t="shared" si="0"/>
        <v>703</v>
      </c>
    </row>
    <row r="51" spans="1:5" ht="15.75">
      <c r="A51" s="57" t="s">
        <v>280</v>
      </c>
      <c r="B51" s="22" t="s">
        <v>363</v>
      </c>
      <c r="C51" s="17">
        <v>703</v>
      </c>
      <c r="D51" s="17">
        <v>703</v>
      </c>
      <c r="E51" s="17">
        <v>703</v>
      </c>
    </row>
    <row r="52" spans="1:5" ht="24.75">
      <c r="A52" s="54" t="s">
        <v>352</v>
      </c>
      <c r="B52" s="20" t="s">
        <v>109</v>
      </c>
      <c r="C52" s="16">
        <f>C53</f>
        <v>1285</v>
      </c>
      <c r="D52" s="16">
        <f>D53</f>
        <v>1285</v>
      </c>
      <c r="E52" s="16">
        <f>E53</f>
        <v>1285</v>
      </c>
    </row>
    <row r="53" spans="1:5" ht="15.75">
      <c r="A53" s="57" t="s">
        <v>141</v>
      </c>
      <c r="B53" s="21" t="s">
        <v>285</v>
      </c>
      <c r="C53" s="17">
        <f>C54+C55</f>
        <v>1285</v>
      </c>
      <c r="D53" s="17">
        <f>D54+D55</f>
        <v>1285</v>
      </c>
      <c r="E53" s="17">
        <f>E54+E55</f>
        <v>1285</v>
      </c>
    </row>
    <row r="54" spans="1:5" ht="24.75">
      <c r="A54" s="57" t="s">
        <v>357</v>
      </c>
      <c r="B54" s="21" t="s">
        <v>229</v>
      </c>
      <c r="C54" s="17">
        <v>1285</v>
      </c>
      <c r="D54" s="17">
        <v>1285</v>
      </c>
      <c r="E54" s="17">
        <v>1285</v>
      </c>
    </row>
    <row r="55" spans="1:5" ht="24.75" hidden="1">
      <c r="A55" s="57" t="s">
        <v>50</v>
      </c>
      <c r="B55" s="21" t="s">
        <v>229</v>
      </c>
      <c r="C55" s="17">
        <v>0</v>
      </c>
      <c r="D55" s="17">
        <v>0</v>
      </c>
      <c r="E55" s="17">
        <v>0</v>
      </c>
    </row>
    <row r="56" spans="1:5" ht="24.75">
      <c r="A56" s="54" t="s">
        <v>327</v>
      </c>
      <c r="B56" s="23" t="s">
        <v>107</v>
      </c>
      <c r="C56" s="16">
        <f>C57+C59</f>
        <v>41.8</v>
      </c>
      <c r="D56" s="16">
        <f>D57+D59</f>
        <v>41.3</v>
      </c>
      <c r="E56" s="16">
        <f>E57+E59</f>
        <v>41.3</v>
      </c>
    </row>
    <row r="57" spans="1:5" ht="24.75">
      <c r="A57" s="54" t="s">
        <v>142</v>
      </c>
      <c r="B57" s="23" t="s">
        <v>143</v>
      </c>
      <c r="C57" s="18">
        <f>C58</f>
        <v>40.4</v>
      </c>
      <c r="D57" s="18">
        <f>D58</f>
        <v>40.4</v>
      </c>
      <c r="E57" s="18">
        <f>E58</f>
        <v>40.4</v>
      </c>
    </row>
    <row r="58" spans="1:5" ht="36">
      <c r="A58" s="139" t="s">
        <v>61</v>
      </c>
      <c r="B58" s="21" t="s">
        <v>246</v>
      </c>
      <c r="C58" s="19">
        <v>40.4</v>
      </c>
      <c r="D58" s="19">
        <v>40.4</v>
      </c>
      <c r="E58" s="19">
        <v>40.4</v>
      </c>
    </row>
    <row r="59" spans="1:5" ht="24.75">
      <c r="A59" s="54" t="s">
        <v>353</v>
      </c>
      <c r="B59" s="20" t="s">
        <v>144</v>
      </c>
      <c r="C59" s="18">
        <f>C60</f>
        <v>1.4</v>
      </c>
      <c r="D59" s="18">
        <f>D60</f>
        <v>0.9</v>
      </c>
      <c r="E59" s="18">
        <f>E60</f>
        <v>0.9</v>
      </c>
    </row>
    <row r="60" spans="1:5" ht="60">
      <c r="A60" s="139" t="s">
        <v>62</v>
      </c>
      <c r="B60" s="21" t="s">
        <v>247</v>
      </c>
      <c r="C60" s="19">
        <v>1.4</v>
      </c>
      <c r="D60" s="19">
        <v>0.9</v>
      </c>
      <c r="E60" s="19">
        <v>0.9</v>
      </c>
    </row>
    <row r="61" spans="1:5" ht="15.75">
      <c r="A61" s="160" t="s">
        <v>442</v>
      </c>
      <c r="B61" s="20" t="s">
        <v>441</v>
      </c>
      <c r="C61" s="18">
        <f>SUM(C62:C63)</f>
        <v>941</v>
      </c>
      <c r="D61" s="18">
        <f>SUM(D62:D63)</f>
        <v>0</v>
      </c>
      <c r="E61" s="18">
        <f>SUM(E62:E63)</f>
        <v>0</v>
      </c>
    </row>
    <row r="62" spans="1:5" ht="48">
      <c r="A62" s="113" t="s">
        <v>417</v>
      </c>
      <c r="B62" s="21" t="s">
        <v>424</v>
      </c>
      <c r="C62" s="19">
        <v>570</v>
      </c>
      <c r="D62" s="19">
        <v>0</v>
      </c>
      <c r="E62" s="19">
        <v>0</v>
      </c>
    </row>
    <row r="63" spans="1:5" ht="15.75">
      <c r="A63" s="113" t="s">
        <v>439</v>
      </c>
      <c r="B63" s="21" t="s">
        <v>451</v>
      </c>
      <c r="C63" s="19">
        <v>371</v>
      </c>
      <c r="D63" s="19">
        <v>0</v>
      </c>
      <c r="E63" s="19">
        <v>0</v>
      </c>
    </row>
    <row r="64" spans="1:5" ht="15.75">
      <c r="A64" s="55" t="s">
        <v>112</v>
      </c>
      <c r="B64" s="24"/>
      <c r="C64" s="58">
        <f>C47+C15</f>
        <v>5243.4</v>
      </c>
      <c r="D64" s="58">
        <f>D47+D15</f>
        <v>4301.7</v>
      </c>
      <c r="E64" s="58">
        <f>E47+E15</f>
        <v>4321.8</v>
      </c>
    </row>
    <row r="65" ht="12.75">
      <c r="A65" s="70"/>
    </row>
    <row r="66" ht="12.75">
      <c r="A66" s="70"/>
    </row>
    <row r="67" ht="12.75">
      <c r="A67" s="70"/>
    </row>
    <row r="68" ht="12.75">
      <c r="A68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8"/>
  <sheetViews>
    <sheetView zoomScaleSheetLayoutView="100" zoomScalePageLayoutView="0" workbookViewId="0" topLeftCell="A1">
      <pane xSplit="1" ySplit="18" topLeftCell="B61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8" sqref="C68"/>
    </sheetView>
  </sheetViews>
  <sheetFormatPr defaultColWidth="9.00390625" defaultRowHeight="12.75"/>
  <cols>
    <col min="1" max="1" width="54.25390625" style="25" customWidth="1"/>
    <col min="2" max="2" width="24.375" style="0" bestFit="1" customWidth="1"/>
    <col min="3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202</v>
      </c>
      <c r="C3" s="175"/>
      <c r="D3" s="175"/>
      <c r="E3" s="175"/>
    </row>
    <row r="4" spans="2:5" ht="12.75">
      <c r="B4" s="175" t="s">
        <v>22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21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1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62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C16+C40</f>
        <v>3305.7</v>
      </c>
      <c r="D15" s="14">
        <f>D16+D40</f>
        <v>3302.5</v>
      </c>
      <c r="E15" s="14">
        <f>E16+E40</f>
        <v>3336.3999999999996</v>
      </c>
    </row>
    <row r="16" spans="1:5" ht="15.75">
      <c r="A16" s="88" t="s">
        <v>271</v>
      </c>
      <c r="B16" s="20"/>
      <c r="C16" s="14">
        <f>C17+C28+C30+C23+C38</f>
        <v>3302.7</v>
      </c>
      <c r="D16" s="14">
        <f>D17+D28+D30+D23+D38</f>
        <v>3299.5</v>
      </c>
      <c r="E16" s="14">
        <f>E17+E28+E30+E23+E38</f>
        <v>3333.3999999999996</v>
      </c>
    </row>
    <row r="17" spans="1:5" ht="15.75">
      <c r="A17" s="88" t="s">
        <v>86</v>
      </c>
      <c r="B17" s="20" t="s">
        <v>87</v>
      </c>
      <c r="C17" s="14">
        <f>SUM(C18)</f>
        <v>321.5</v>
      </c>
      <c r="D17" s="14">
        <f>SUM(D18)</f>
        <v>329.5</v>
      </c>
      <c r="E17" s="14">
        <f>SUM(E18)</f>
        <v>340.7</v>
      </c>
    </row>
    <row r="18" spans="1:5" ht="15.75">
      <c r="A18" s="88" t="s">
        <v>88</v>
      </c>
      <c r="B18" s="20" t="s">
        <v>89</v>
      </c>
      <c r="C18" s="14">
        <f>SUM(C19+C20+C22+C21)</f>
        <v>321.5</v>
      </c>
      <c r="D18" s="14">
        <f>SUM(D19+D20+D22+D21)</f>
        <v>329.5</v>
      </c>
      <c r="E18" s="14">
        <f>SUM(E19+E20+E22+E21)</f>
        <v>340.7</v>
      </c>
    </row>
    <row r="19" spans="1:5" ht="48.75">
      <c r="A19" s="47" t="s">
        <v>125</v>
      </c>
      <c r="B19" s="21" t="s">
        <v>265</v>
      </c>
      <c r="C19" s="15">
        <v>321.5</v>
      </c>
      <c r="D19" s="15">
        <v>329.5</v>
      </c>
      <c r="E19" s="15">
        <v>340.7</v>
      </c>
    </row>
    <row r="20" spans="1:5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36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72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942.2</v>
      </c>
      <c r="D23" s="14">
        <f>SUM(D24:D27)</f>
        <v>929</v>
      </c>
      <c r="E23" s="14">
        <f>SUM(E24:E27)</f>
        <v>950.7</v>
      </c>
    </row>
    <row r="24" spans="1:5" ht="48.75">
      <c r="A24" s="47" t="s">
        <v>401</v>
      </c>
      <c r="B24" s="121" t="s">
        <v>389</v>
      </c>
      <c r="C24" s="15">
        <v>321.8</v>
      </c>
      <c r="D24" s="15">
        <v>323</v>
      </c>
      <c r="E24" s="15">
        <v>327.6</v>
      </c>
    </row>
    <row r="25" spans="1:5" ht="60.75">
      <c r="A25" s="145" t="s">
        <v>402</v>
      </c>
      <c r="B25" s="121" t="s">
        <v>390</v>
      </c>
      <c r="C25" s="15">
        <v>3.2</v>
      </c>
      <c r="D25" s="15">
        <v>3</v>
      </c>
      <c r="E25" s="15">
        <v>2.8</v>
      </c>
    </row>
    <row r="26" spans="1:5" ht="48">
      <c r="A26" s="143" t="s">
        <v>403</v>
      </c>
      <c r="B26" s="121" t="s">
        <v>391</v>
      </c>
      <c r="C26" s="15">
        <v>681.6</v>
      </c>
      <c r="D26" s="15">
        <v>669.5</v>
      </c>
      <c r="E26" s="15">
        <v>683.1</v>
      </c>
    </row>
    <row r="27" spans="1:5" ht="48">
      <c r="A27" s="142" t="s">
        <v>404</v>
      </c>
      <c r="B27" s="121" t="s">
        <v>392</v>
      </c>
      <c r="C27" s="15">
        <v>-64.4</v>
      </c>
      <c r="D27" s="15">
        <v>-66.5</v>
      </c>
      <c r="E27" s="15">
        <v>-62.8</v>
      </c>
    </row>
    <row r="28" spans="1:5" ht="15.75" hidden="1">
      <c r="A28" s="50" t="s">
        <v>90</v>
      </c>
      <c r="B28" s="20" t="s">
        <v>91</v>
      </c>
      <c r="C28" s="14">
        <f>SUM(C29:C29)</f>
        <v>0</v>
      </c>
      <c r="D28" s="14">
        <f>SUM(D29:D29)</f>
        <v>0</v>
      </c>
      <c r="E28" s="14">
        <f>SUM(E29:E29)</f>
        <v>0</v>
      </c>
    </row>
    <row r="29" spans="1:5" ht="15.75" hidden="1">
      <c r="A29" s="51" t="s">
        <v>92</v>
      </c>
      <c r="B29" s="22" t="s">
        <v>78</v>
      </c>
      <c r="C29" s="15">
        <v>0</v>
      </c>
      <c r="D29" s="15">
        <v>0</v>
      </c>
      <c r="E29" s="15">
        <v>0</v>
      </c>
    </row>
    <row r="30" spans="1:5" ht="15.75">
      <c r="A30" s="50" t="s">
        <v>93</v>
      </c>
      <c r="B30" s="20" t="s">
        <v>116</v>
      </c>
      <c r="C30" s="14">
        <f>SUM(C33+C31)</f>
        <v>2038</v>
      </c>
      <c r="D30" s="14">
        <f>SUM(D33+D31)</f>
        <v>2040</v>
      </c>
      <c r="E30" s="14">
        <f>SUM(E33+E31)</f>
        <v>2041</v>
      </c>
    </row>
    <row r="31" spans="1:5" ht="15.75">
      <c r="A31" s="51" t="s">
        <v>117</v>
      </c>
      <c r="B31" s="21" t="s">
        <v>118</v>
      </c>
      <c r="C31" s="15">
        <f>SUM(C32)</f>
        <v>23</v>
      </c>
      <c r="D31" s="15">
        <f>SUM(D32)</f>
        <v>25</v>
      </c>
      <c r="E31" s="15">
        <f>SUM(E32)</f>
        <v>26</v>
      </c>
    </row>
    <row r="32" spans="1:5" ht="36.75">
      <c r="A32" s="51" t="s">
        <v>119</v>
      </c>
      <c r="B32" s="22" t="s">
        <v>269</v>
      </c>
      <c r="C32" s="15">
        <v>23</v>
      </c>
      <c r="D32" s="15">
        <v>25</v>
      </c>
      <c r="E32" s="15">
        <v>26</v>
      </c>
    </row>
    <row r="33" spans="1:5" ht="15.75">
      <c r="A33" s="50" t="s">
        <v>120</v>
      </c>
      <c r="B33" s="20" t="s">
        <v>121</v>
      </c>
      <c r="C33" s="14">
        <f>SUM(C34+C36)</f>
        <v>2015</v>
      </c>
      <c r="D33" s="14">
        <f>SUM(D34+D36)</f>
        <v>2015</v>
      </c>
      <c r="E33" s="14">
        <f>SUM(E34+E36)</f>
        <v>2015</v>
      </c>
    </row>
    <row r="34" spans="1:5" ht="15.75">
      <c r="A34" s="146" t="s">
        <v>406</v>
      </c>
      <c r="B34" s="21" t="s">
        <v>405</v>
      </c>
      <c r="C34" s="15">
        <f>SUM(C35)</f>
        <v>260</v>
      </c>
      <c r="D34" s="15">
        <f>SUM(D35)</f>
        <v>260</v>
      </c>
      <c r="E34" s="15">
        <f>SUM(E35)</f>
        <v>260</v>
      </c>
    </row>
    <row r="35" spans="1:5" ht="24.75">
      <c r="A35" s="47" t="s">
        <v>408</v>
      </c>
      <c r="B35" s="22" t="s">
        <v>407</v>
      </c>
      <c r="C35" s="15">
        <v>260</v>
      </c>
      <c r="D35" s="15">
        <v>260</v>
      </c>
      <c r="E35" s="15">
        <v>260</v>
      </c>
    </row>
    <row r="36" spans="1:5" ht="15.75">
      <c r="A36" s="146" t="s">
        <v>410</v>
      </c>
      <c r="B36" s="21" t="s">
        <v>409</v>
      </c>
      <c r="C36" s="15">
        <f>SUM(C37)</f>
        <v>1755</v>
      </c>
      <c r="D36" s="15">
        <f>SUM(D37)</f>
        <v>1755</v>
      </c>
      <c r="E36" s="15">
        <f>SUM(E37)</f>
        <v>1755</v>
      </c>
    </row>
    <row r="37" spans="1:5" ht="24.75">
      <c r="A37" s="47" t="s">
        <v>412</v>
      </c>
      <c r="B37" s="22" t="s">
        <v>411</v>
      </c>
      <c r="C37" s="15">
        <v>1755</v>
      </c>
      <c r="D37" s="15">
        <v>1755</v>
      </c>
      <c r="E37" s="15">
        <v>1755</v>
      </c>
    </row>
    <row r="38" spans="1:5" ht="24.75">
      <c r="A38" s="94" t="s">
        <v>174</v>
      </c>
      <c r="B38" s="95" t="s">
        <v>173</v>
      </c>
      <c r="C38" s="14">
        <f>C39</f>
        <v>1</v>
      </c>
      <c r="D38" s="14">
        <f>D39</f>
        <v>1</v>
      </c>
      <c r="E38" s="14">
        <f>E39</f>
        <v>1</v>
      </c>
    </row>
    <row r="39" spans="1:5" ht="48.75">
      <c r="A39" s="96" t="s">
        <v>328</v>
      </c>
      <c r="B39" s="72" t="s">
        <v>438</v>
      </c>
      <c r="C39" s="15">
        <v>1</v>
      </c>
      <c r="D39" s="15">
        <v>1</v>
      </c>
      <c r="E39" s="15">
        <v>1</v>
      </c>
    </row>
    <row r="40" spans="1:5" ht="15.75">
      <c r="A40" s="88" t="s">
        <v>273</v>
      </c>
      <c r="B40" s="22"/>
      <c r="C40" s="14">
        <f>C41+C47+C49</f>
        <v>3</v>
      </c>
      <c r="D40" s="14">
        <f>D41+D47+D49</f>
        <v>3</v>
      </c>
      <c r="E40" s="14">
        <f>E41+E47+E49</f>
        <v>3</v>
      </c>
    </row>
    <row r="41" spans="1:5" ht="24.75" hidden="1">
      <c r="A41" s="50" t="s">
        <v>94</v>
      </c>
      <c r="B41" s="20" t="s">
        <v>95</v>
      </c>
      <c r="C41" s="14">
        <f>SUM(C42)</f>
        <v>0</v>
      </c>
      <c r="D41" s="14">
        <f>SUM(D42)</f>
        <v>0</v>
      </c>
      <c r="E41" s="14">
        <f>SUM(E42)</f>
        <v>0</v>
      </c>
    </row>
    <row r="42" spans="1:5" ht="60.75" hidden="1">
      <c r="A42" s="53" t="s">
        <v>325</v>
      </c>
      <c r="B42" s="21" t="s">
        <v>96</v>
      </c>
      <c r="C42" s="15">
        <f>SUM(C43+C45)</f>
        <v>0</v>
      </c>
      <c r="D42" s="15">
        <f>SUM(D43+D45)</f>
        <v>0</v>
      </c>
      <c r="E42" s="15">
        <f>SUM(E43+E45)</f>
        <v>0</v>
      </c>
    </row>
    <row r="43" spans="1:5" ht="48.75" customHeight="1" hidden="1">
      <c r="A43" s="53" t="s">
        <v>196</v>
      </c>
      <c r="B43" s="22" t="s">
        <v>310</v>
      </c>
      <c r="C43" s="15">
        <f>SUM(C44)</f>
        <v>0</v>
      </c>
      <c r="D43" s="15">
        <f>SUM(D44)</f>
        <v>0</v>
      </c>
      <c r="E43" s="15">
        <f>SUM(E44)</f>
        <v>0</v>
      </c>
    </row>
    <row r="44" spans="1:5" ht="51" customHeight="1" hidden="1">
      <c r="A44" s="53" t="s">
        <v>196</v>
      </c>
      <c r="B44" s="22" t="s">
        <v>311</v>
      </c>
      <c r="C44" s="15">
        <v>0</v>
      </c>
      <c r="D44" s="15">
        <v>0</v>
      </c>
      <c r="E44" s="15">
        <v>0</v>
      </c>
    </row>
    <row r="45" spans="1:5" ht="60.75" hidden="1">
      <c r="A45" s="53" t="s">
        <v>312</v>
      </c>
      <c r="B45" s="21" t="s">
        <v>98</v>
      </c>
      <c r="C45" s="15">
        <f>SUM(C46)</f>
        <v>0</v>
      </c>
      <c r="D45" s="15">
        <f>SUM(D46)</f>
        <v>0</v>
      </c>
      <c r="E45" s="15">
        <f>SUM(E46)</f>
        <v>0</v>
      </c>
    </row>
    <row r="46" spans="1:5" ht="48.75" hidden="1">
      <c r="A46" s="53" t="s">
        <v>326</v>
      </c>
      <c r="B46" s="21" t="s">
        <v>216</v>
      </c>
      <c r="C46" s="15">
        <v>0</v>
      </c>
      <c r="D46" s="15">
        <v>0</v>
      </c>
      <c r="E46" s="15">
        <v>0</v>
      </c>
    </row>
    <row r="47" spans="1:5" ht="24.75" hidden="1">
      <c r="A47" s="54" t="s">
        <v>288</v>
      </c>
      <c r="B47" s="20" t="s">
        <v>164</v>
      </c>
      <c r="C47" s="14">
        <f>C48</f>
        <v>0</v>
      </c>
      <c r="D47" s="14">
        <f>D48</f>
        <v>0</v>
      </c>
      <c r="E47" s="14">
        <f>E48</f>
        <v>0</v>
      </c>
    </row>
    <row r="48" spans="1:5" ht="36.75" hidden="1">
      <c r="A48" s="47" t="s">
        <v>168</v>
      </c>
      <c r="B48" s="31" t="s">
        <v>292</v>
      </c>
      <c r="C48" s="15">
        <v>0</v>
      </c>
      <c r="D48" s="15">
        <v>0</v>
      </c>
      <c r="E48" s="15">
        <v>0</v>
      </c>
    </row>
    <row r="49" spans="1:5" ht="15.75">
      <c r="A49" s="101" t="s">
        <v>100</v>
      </c>
      <c r="B49" s="48" t="s">
        <v>101</v>
      </c>
      <c r="C49" s="14">
        <f>C50</f>
        <v>3</v>
      </c>
      <c r="D49" s="14">
        <f>D50</f>
        <v>3</v>
      </c>
      <c r="E49" s="14">
        <f>E50</f>
        <v>3</v>
      </c>
    </row>
    <row r="50" spans="1:5" ht="36">
      <c r="A50" s="167" t="s">
        <v>49</v>
      </c>
      <c r="B50" s="31" t="s">
        <v>45</v>
      </c>
      <c r="C50" s="15">
        <v>3</v>
      </c>
      <c r="D50" s="15">
        <v>3</v>
      </c>
      <c r="E50" s="15">
        <v>3</v>
      </c>
    </row>
    <row r="51" spans="1:5" ht="15.75">
      <c r="A51" s="56" t="s">
        <v>274</v>
      </c>
      <c r="B51" s="23" t="s">
        <v>106</v>
      </c>
      <c r="C51" s="16">
        <f>C52</f>
        <v>2537.7</v>
      </c>
      <c r="D51" s="16">
        <f>D52</f>
        <v>2058.3</v>
      </c>
      <c r="E51" s="16">
        <f>E52</f>
        <v>2058.3</v>
      </c>
    </row>
    <row r="52" spans="1:5" ht="39">
      <c r="A52" s="56" t="s">
        <v>278</v>
      </c>
      <c r="B52" s="23" t="s">
        <v>279</v>
      </c>
      <c r="C52" s="16">
        <f>C53+C56+C60+C65</f>
        <v>2537.7</v>
      </c>
      <c r="D52" s="16">
        <f>D53+D56+D60+D65</f>
        <v>2058.3</v>
      </c>
      <c r="E52" s="16">
        <f>E53+E56+E60+E65</f>
        <v>2058.3</v>
      </c>
    </row>
    <row r="53" spans="1:5" ht="24.75">
      <c r="A53" s="54" t="s">
        <v>137</v>
      </c>
      <c r="B53" s="23" t="s">
        <v>138</v>
      </c>
      <c r="C53" s="16">
        <f aca="true" t="shared" si="0" ref="C53:E54">C54</f>
        <v>682</v>
      </c>
      <c r="D53" s="16">
        <f t="shared" si="0"/>
        <v>682</v>
      </c>
      <c r="E53" s="16">
        <f t="shared" si="0"/>
        <v>682</v>
      </c>
    </row>
    <row r="54" spans="1:5" ht="15.75">
      <c r="A54" s="54" t="s">
        <v>139</v>
      </c>
      <c r="B54" s="23" t="s">
        <v>140</v>
      </c>
      <c r="C54" s="16">
        <f t="shared" si="0"/>
        <v>682</v>
      </c>
      <c r="D54" s="16">
        <f t="shared" si="0"/>
        <v>682</v>
      </c>
      <c r="E54" s="16">
        <f t="shared" si="0"/>
        <v>682</v>
      </c>
    </row>
    <row r="55" spans="1:5" ht="24.75">
      <c r="A55" s="57" t="s">
        <v>280</v>
      </c>
      <c r="B55" s="22" t="s">
        <v>364</v>
      </c>
      <c r="C55" s="17">
        <v>682</v>
      </c>
      <c r="D55" s="17">
        <v>682</v>
      </c>
      <c r="E55" s="17">
        <v>682</v>
      </c>
    </row>
    <row r="56" spans="1:5" ht="24.75">
      <c r="A56" s="54" t="s">
        <v>352</v>
      </c>
      <c r="B56" s="20" t="s">
        <v>109</v>
      </c>
      <c r="C56" s="16">
        <f>C57</f>
        <v>1335</v>
      </c>
      <c r="D56" s="16">
        <f>D57</f>
        <v>1335</v>
      </c>
      <c r="E56" s="16">
        <f>E57</f>
        <v>1335</v>
      </c>
    </row>
    <row r="57" spans="1:5" ht="15.75">
      <c r="A57" s="57" t="s">
        <v>141</v>
      </c>
      <c r="B57" s="21" t="s">
        <v>285</v>
      </c>
      <c r="C57" s="17">
        <f>C58+C59</f>
        <v>1335</v>
      </c>
      <c r="D57" s="17">
        <f>D58+D59</f>
        <v>1335</v>
      </c>
      <c r="E57" s="17">
        <f>E58+E59</f>
        <v>1335</v>
      </c>
    </row>
    <row r="58" spans="1:5" ht="24.75">
      <c r="A58" s="57" t="s">
        <v>357</v>
      </c>
      <c r="B58" s="21" t="s">
        <v>230</v>
      </c>
      <c r="C58" s="17">
        <v>1335</v>
      </c>
      <c r="D58" s="17">
        <v>1335</v>
      </c>
      <c r="E58" s="17">
        <v>1335</v>
      </c>
    </row>
    <row r="59" spans="1:5" ht="24.75" hidden="1">
      <c r="A59" s="57" t="s">
        <v>50</v>
      </c>
      <c r="B59" s="21" t="s">
        <v>230</v>
      </c>
      <c r="C59" s="17">
        <v>0</v>
      </c>
      <c r="D59" s="17">
        <v>0</v>
      </c>
      <c r="E59" s="17">
        <v>0</v>
      </c>
    </row>
    <row r="60" spans="1:5" ht="24.75">
      <c r="A60" s="54" t="s">
        <v>327</v>
      </c>
      <c r="B60" s="23" t="s">
        <v>107</v>
      </c>
      <c r="C60" s="16">
        <f>C61+C63</f>
        <v>41.699999999999996</v>
      </c>
      <c r="D60" s="16">
        <f>D61+D63</f>
        <v>41.3</v>
      </c>
      <c r="E60" s="16">
        <f>E61+E63</f>
        <v>41.3</v>
      </c>
    </row>
    <row r="61" spans="1:5" ht="24.75">
      <c r="A61" s="54" t="s">
        <v>142</v>
      </c>
      <c r="B61" s="23" t="s">
        <v>143</v>
      </c>
      <c r="C61" s="18">
        <f>C62</f>
        <v>40.4</v>
      </c>
      <c r="D61" s="18">
        <f>D62</f>
        <v>40.4</v>
      </c>
      <c r="E61" s="18">
        <f>E62</f>
        <v>40.4</v>
      </c>
    </row>
    <row r="62" spans="1:5" ht="36">
      <c r="A62" s="139" t="s">
        <v>61</v>
      </c>
      <c r="B62" s="21" t="s">
        <v>248</v>
      </c>
      <c r="C62" s="19">
        <v>40.4</v>
      </c>
      <c r="D62" s="19">
        <v>40.4</v>
      </c>
      <c r="E62" s="19">
        <v>40.4</v>
      </c>
    </row>
    <row r="63" spans="1:5" ht="24.75">
      <c r="A63" s="54" t="s">
        <v>353</v>
      </c>
      <c r="B63" s="20" t="s">
        <v>144</v>
      </c>
      <c r="C63" s="18">
        <f>C64</f>
        <v>1.3</v>
      </c>
      <c r="D63" s="18">
        <f>D64</f>
        <v>0.9</v>
      </c>
      <c r="E63" s="18">
        <f>E64</f>
        <v>0.9</v>
      </c>
    </row>
    <row r="64" spans="1:5" ht="72">
      <c r="A64" s="139" t="s">
        <v>62</v>
      </c>
      <c r="B64" s="21" t="s">
        <v>249</v>
      </c>
      <c r="C64" s="19">
        <v>1.3</v>
      </c>
      <c r="D64" s="19">
        <v>0.9</v>
      </c>
      <c r="E64" s="19">
        <v>0.9</v>
      </c>
    </row>
    <row r="65" spans="1:5" ht="15.75">
      <c r="A65" s="160" t="s">
        <v>442</v>
      </c>
      <c r="B65" s="20" t="s">
        <v>441</v>
      </c>
      <c r="C65" s="18">
        <f>SUM(C66:C67)</f>
        <v>479</v>
      </c>
      <c r="D65" s="18">
        <f>SUM(D66:D67)</f>
        <v>0</v>
      </c>
      <c r="E65" s="18">
        <f>SUM(E66:E67)</f>
        <v>0</v>
      </c>
    </row>
    <row r="66" spans="1:5" ht="48">
      <c r="A66" s="113" t="s">
        <v>417</v>
      </c>
      <c r="B66" s="21" t="s">
        <v>425</v>
      </c>
      <c r="C66" s="19">
        <v>360</v>
      </c>
      <c r="D66" s="19">
        <v>0</v>
      </c>
      <c r="E66" s="19">
        <v>0</v>
      </c>
    </row>
    <row r="67" spans="1:5" ht="24">
      <c r="A67" s="113" t="s">
        <v>439</v>
      </c>
      <c r="B67" s="21" t="s">
        <v>452</v>
      </c>
      <c r="C67" s="19">
        <v>119</v>
      </c>
      <c r="D67" s="19">
        <v>0</v>
      </c>
      <c r="E67" s="19">
        <v>0</v>
      </c>
    </row>
    <row r="68" spans="1:5" ht="15.75">
      <c r="A68" s="55" t="s">
        <v>112</v>
      </c>
      <c r="B68" s="24"/>
      <c r="C68" s="58">
        <f>C15+C51</f>
        <v>5843.4</v>
      </c>
      <c r="D68" s="58">
        <f>D15+D51</f>
        <v>5360.8</v>
      </c>
      <c r="E68" s="58">
        <f>E15+E51</f>
        <v>5394.7</v>
      </c>
    </row>
    <row r="69" spans="1:5" ht="12.75">
      <c r="A69" s="71"/>
      <c r="B69" s="59"/>
      <c r="C69" s="59"/>
      <c r="D69" s="59"/>
      <c r="E69" s="59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  <row r="75" ht="12.75">
      <c r="A75" s="70"/>
    </row>
    <row r="76" ht="12.75">
      <c r="A76" s="70"/>
    </row>
    <row r="77" ht="12.75">
      <c r="A77" s="70"/>
    </row>
    <row r="78" ht="12.75">
      <c r="A78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112" zoomScalePageLayoutView="0" workbookViewId="0" topLeftCell="A1">
      <pane xSplit="1" ySplit="18" topLeftCell="B5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54.25390625" style="25" customWidth="1"/>
    <col min="2" max="2" width="24.00390625" style="0" bestFit="1" customWidth="1"/>
    <col min="3" max="4" width="11.00390625" style="0" customWidth="1"/>
    <col min="5" max="5" width="11.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203</v>
      </c>
      <c r="C3" s="175"/>
      <c r="D3" s="175"/>
      <c r="E3" s="175"/>
    </row>
    <row r="4" spans="2:5" ht="12.75">
      <c r="B4" s="175" t="s">
        <v>24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23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2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62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C16+C38</f>
        <v>8311.1</v>
      </c>
      <c r="D15" s="14">
        <f>D16+D38</f>
        <v>8284.3</v>
      </c>
      <c r="E15" s="14">
        <f>E16+E38</f>
        <v>8529.2</v>
      </c>
    </row>
    <row r="16" spans="1:5" ht="15.75">
      <c r="A16" s="88" t="s">
        <v>271</v>
      </c>
      <c r="B16" s="20"/>
      <c r="C16" s="14">
        <f>C17+C28+C30+C23</f>
        <v>8311.1</v>
      </c>
      <c r="D16" s="14">
        <f>D17+D28+D30+D23</f>
        <v>8284.3</v>
      </c>
      <c r="E16" s="14">
        <f>E17+E28+E30+E23</f>
        <v>8393.2</v>
      </c>
    </row>
    <row r="17" spans="1:5" ht="15.75">
      <c r="A17" s="88" t="s">
        <v>86</v>
      </c>
      <c r="B17" s="20" t="s">
        <v>87</v>
      </c>
      <c r="C17" s="14">
        <f>SUM(C18)</f>
        <v>771.4</v>
      </c>
      <c r="D17" s="14">
        <f>SUM(D18)</f>
        <v>790.6</v>
      </c>
      <c r="E17" s="14">
        <f>SUM(E18)</f>
        <v>817.9</v>
      </c>
    </row>
    <row r="18" spans="1:5" ht="15.75">
      <c r="A18" s="88" t="s">
        <v>88</v>
      </c>
      <c r="B18" s="20" t="s">
        <v>89</v>
      </c>
      <c r="C18" s="14">
        <f>SUM(C19+C20+C22+C21)</f>
        <v>771.4</v>
      </c>
      <c r="D18" s="14">
        <f>SUM(D19+D20+D22+D21)</f>
        <v>790.6</v>
      </c>
      <c r="E18" s="14">
        <f>SUM(E19+E20+E22+E21)</f>
        <v>817.9</v>
      </c>
    </row>
    <row r="19" spans="1:5" ht="48.75">
      <c r="A19" s="47" t="s">
        <v>125</v>
      </c>
      <c r="B19" s="21" t="s">
        <v>265</v>
      </c>
      <c r="C19" s="15">
        <v>767.4</v>
      </c>
      <c r="D19" s="15">
        <v>786.6</v>
      </c>
      <c r="E19" s="15">
        <v>812.9</v>
      </c>
    </row>
    <row r="20" spans="1:5" ht="84.75" hidden="1">
      <c r="A20" s="47" t="s">
        <v>122</v>
      </c>
      <c r="B20" s="21" t="s">
        <v>266</v>
      </c>
      <c r="C20" s="15">
        <v>0</v>
      </c>
      <c r="D20" s="15">
        <v>0</v>
      </c>
      <c r="E20" s="15">
        <v>0</v>
      </c>
    </row>
    <row r="21" spans="1:5" ht="36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72.75">
      <c r="A22" s="47" t="s">
        <v>124</v>
      </c>
      <c r="B22" s="22" t="s">
        <v>267</v>
      </c>
      <c r="C22" s="15">
        <v>4</v>
      </c>
      <c r="D22" s="15">
        <v>4</v>
      </c>
      <c r="E22" s="15">
        <v>5</v>
      </c>
    </row>
    <row r="23" spans="1:5" ht="24.75">
      <c r="A23" s="55" t="s">
        <v>381</v>
      </c>
      <c r="B23" s="23" t="s">
        <v>382</v>
      </c>
      <c r="C23" s="14">
        <f>SUM(C24:C27)</f>
        <v>3508.7000000000007</v>
      </c>
      <c r="D23" s="14">
        <f>SUM(D24:D27)</f>
        <v>3459.7</v>
      </c>
      <c r="E23" s="14">
        <f>SUM(E24:E27)</f>
        <v>3540.3</v>
      </c>
    </row>
    <row r="24" spans="1:5" ht="48.75">
      <c r="A24" s="47" t="s">
        <v>401</v>
      </c>
      <c r="B24" s="121" t="s">
        <v>389</v>
      </c>
      <c r="C24" s="15">
        <v>1198.2</v>
      </c>
      <c r="D24" s="15">
        <v>1203</v>
      </c>
      <c r="E24" s="15">
        <v>1220</v>
      </c>
    </row>
    <row r="25" spans="1:5" ht="60.75">
      <c r="A25" s="145" t="s">
        <v>402</v>
      </c>
      <c r="B25" s="121" t="s">
        <v>390</v>
      </c>
      <c r="C25" s="15">
        <v>11.9</v>
      </c>
      <c r="D25" s="15">
        <v>11.1</v>
      </c>
      <c r="E25" s="15">
        <v>10.5</v>
      </c>
    </row>
    <row r="26" spans="1:5" ht="48">
      <c r="A26" s="143" t="s">
        <v>403</v>
      </c>
      <c r="B26" s="121" t="s">
        <v>391</v>
      </c>
      <c r="C26" s="15">
        <v>2538.3</v>
      </c>
      <c r="D26" s="15">
        <v>2493.1</v>
      </c>
      <c r="E26" s="15">
        <v>2543.8</v>
      </c>
    </row>
    <row r="27" spans="1:5" ht="48">
      <c r="A27" s="142" t="s">
        <v>404</v>
      </c>
      <c r="B27" s="121" t="s">
        <v>392</v>
      </c>
      <c r="C27" s="15">
        <v>-239.7</v>
      </c>
      <c r="D27" s="15">
        <v>-247.5</v>
      </c>
      <c r="E27" s="15">
        <v>-234</v>
      </c>
    </row>
    <row r="28" spans="1:5" ht="15.75">
      <c r="A28" s="50" t="s">
        <v>90</v>
      </c>
      <c r="B28" s="20" t="s">
        <v>91</v>
      </c>
      <c r="C28" s="14">
        <f>SUM(C29:C29)</f>
        <v>6</v>
      </c>
      <c r="D28" s="14">
        <f>SUM(D29:D29)</f>
        <v>7</v>
      </c>
      <c r="E28" s="14">
        <f>SUM(E29:E29)</f>
        <v>7</v>
      </c>
    </row>
    <row r="29" spans="1:5" ht="15.75">
      <c r="A29" s="51" t="s">
        <v>92</v>
      </c>
      <c r="B29" s="22" t="s">
        <v>78</v>
      </c>
      <c r="C29" s="15">
        <v>6</v>
      </c>
      <c r="D29" s="15">
        <v>7</v>
      </c>
      <c r="E29" s="15">
        <v>7</v>
      </c>
    </row>
    <row r="30" spans="1:5" ht="15.75">
      <c r="A30" s="50" t="s">
        <v>93</v>
      </c>
      <c r="B30" s="20" t="s">
        <v>116</v>
      </c>
      <c r="C30" s="14">
        <f>SUM(C33+C31)</f>
        <v>4025</v>
      </c>
      <c r="D30" s="14">
        <f>SUM(D33+D31)</f>
        <v>4027</v>
      </c>
      <c r="E30" s="14">
        <f>SUM(E33+E31)</f>
        <v>4028</v>
      </c>
    </row>
    <row r="31" spans="1:5" ht="15.75">
      <c r="A31" s="51" t="s">
        <v>117</v>
      </c>
      <c r="B31" s="21" t="s">
        <v>118</v>
      </c>
      <c r="C31" s="15">
        <f>SUM(C32)</f>
        <v>23</v>
      </c>
      <c r="D31" s="15">
        <f>SUM(D32)</f>
        <v>25</v>
      </c>
      <c r="E31" s="15">
        <f>SUM(E32)</f>
        <v>26</v>
      </c>
    </row>
    <row r="32" spans="1:5" ht="36.75">
      <c r="A32" s="51" t="s">
        <v>119</v>
      </c>
      <c r="B32" s="22" t="s">
        <v>269</v>
      </c>
      <c r="C32" s="15">
        <v>23</v>
      </c>
      <c r="D32" s="15">
        <v>25</v>
      </c>
      <c r="E32" s="15">
        <v>26</v>
      </c>
    </row>
    <row r="33" spans="1:5" ht="15.75">
      <c r="A33" s="50" t="s">
        <v>120</v>
      </c>
      <c r="B33" s="20" t="s">
        <v>121</v>
      </c>
      <c r="C33" s="14">
        <f>SUM(C34+C36)</f>
        <v>4002</v>
      </c>
      <c r="D33" s="14">
        <f>SUM(D34+D36)</f>
        <v>4002</v>
      </c>
      <c r="E33" s="14">
        <f>SUM(E34+E36)</f>
        <v>4002</v>
      </c>
    </row>
    <row r="34" spans="1:5" ht="15.75">
      <c r="A34" s="146" t="s">
        <v>406</v>
      </c>
      <c r="B34" s="21" t="s">
        <v>405</v>
      </c>
      <c r="C34" s="15">
        <f>SUM(C35)</f>
        <v>1100</v>
      </c>
      <c r="D34" s="15">
        <f>SUM(D35)</f>
        <v>1100</v>
      </c>
      <c r="E34" s="15">
        <f>SUM(E35)</f>
        <v>1100</v>
      </c>
    </row>
    <row r="35" spans="1:5" ht="24.75">
      <c r="A35" s="47" t="s">
        <v>408</v>
      </c>
      <c r="B35" s="22" t="s">
        <v>407</v>
      </c>
      <c r="C35" s="15">
        <v>1100</v>
      </c>
      <c r="D35" s="15">
        <v>1100</v>
      </c>
      <c r="E35" s="15">
        <v>1100</v>
      </c>
    </row>
    <row r="36" spans="1:5" ht="15.75">
      <c r="A36" s="146" t="s">
        <v>410</v>
      </c>
      <c r="B36" s="21" t="s">
        <v>409</v>
      </c>
      <c r="C36" s="15">
        <f>SUM(C37)</f>
        <v>2902</v>
      </c>
      <c r="D36" s="15">
        <f>SUM(D37)</f>
        <v>2902</v>
      </c>
      <c r="E36" s="15">
        <f>SUM(E37)</f>
        <v>2902</v>
      </c>
    </row>
    <row r="37" spans="1:5" ht="24.75">
      <c r="A37" s="47" t="s">
        <v>412</v>
      </c>
      <c r="B37" s="22" t="s">
        <v>411</v>
      </c>
      <c r="C37" s="15">
        <v>2902</v>
      </c>
      <c r="D37" s="15">
        <v>2902</v>
      </c>
      <c r="E37" s="15">
        <v>2902</v>
      </c>
    </row>
    <row r="38" spans="1:5" ht="15.75">
      <c r="A38" s="88" t="s">
        <v>273</v>
      </c>
      <c r="B38" s="22"/>
      <c r="C38" s="14">
        <f>C39+C45</f>
        <v>0</v>
      </c>
      <c r="D38" s="14">
        <f>D39+D45</f>
        <v>0</v>
      </c>
      <c r="E38" s="14">
        <f>E39+E45</f>
        <v>136</v>
      </c>
    </row>
    <row r="39" spans="1:5" ht="24.75">
      <c r="A39" s="50" t="s">
        <v>94</v>
      </c>
      <c r="B39" s="20" t="s">
        <v>95</v>
      </c>
      <c r="C39" s="14">
        <f>SUM(C40)</f>
        <v>0</v>
      </c>
      <c r="D39" s="14">
        <f>SUM(D40)</f>
        <v>0</v>
      </c>
      <c r="E39" s="14">
        <f>SUM(E40)</f>
        <v>36</v>
      </c>
    </row>
    <row r="40" spans="1:5" ht="60.75">
      <c r="A40" s="53" t="s">
        <v>325</v>
      </c>
      <c r="B40" s="21" t="s">
        <v>96</v>
      </c>
      <c r="C40" s="15">
        <f>SUM(C41+C43)</f>
        <v>0</v>
      </c>
      <c r="D40" s="15">
        <f>SUM(D41+D43)</f>
        <v>0</v>
      </c>
      <c r="E40" s="15">
        <f>SUM(E41+E43)</f>
        <v>36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>
      <c r="A43" s="53" t="s">
        <v>312</v>
      </c>
      <c r="B43" s="21" t="s">
        <v>98</v>
      </c>
      <c r="C43" s="15">
        <f>SUM(C44)</f>
        <v>0</v>
      </c>
      <c r="D43" s="15">
        <f>SUM(D44)</f>
        <v>0</v>
      </c>
      <c r="E43" s="15">
        <f>SUM(E44)</f>
        <v>36</v>
      </c>
    </row>
    <row r="44" spans="1:5" ht="48.75">
      <c r="A44" s="53" t="s">
        <v>326</v>
      </c>
      <c r="B44" s="21" t="s">
        <v>217</v>
      </c>
      <c r="C44" s="15">
        <v>0</v>
      </c>
      <c r="D44" s="15">
        <v>0</v>
      </c>
      <c r="E44" s="15">
        <v>36</v>
      </c>
    </row>
    <row r="45" spans="1:5" ht="15.75">
      <c r="A45" s="35" t="s">
        <v>134</v>
      </c>
      <c r="B45" s="48" t="s">
        <v>135</v>
      </c>
      <c r="C45" s="14">
        <f>C46</f>
        <v>0</v>
      </c>
      <c r="D45" s="14">
        <f>D46</f>
        <v>0</v>
      </c>
      <c r="E45" s="14">
        <f>E46</f>
        <v>100</v>
      </c>
    </row>
    <row r="46" spans="1:5" ht="15.75">
      <c r="A46" s="53" t="s">
        <v>317</v>
      </c>
      <c r="B46" s="21" t="s">
        <v>172</v>
      </c>
      <c r="C46" s="15">
        <v>0</v>
      </c>
      <c r="D46" s="15">
        <v>0</v>
      </c>
      <c r="E46" s="15">
        <v>100</v>
      </c>
    </row>
    <row r="47" spans="1:5" ht="15.75">
      <c r="A47" s="56" t="s">
        <v>274</v>
      </c>
      <c r="B47" s="23" t="s">
        <v>106</v>
      </c>
      <c r="C47" s="16">
        <f>C48</f>
        <v>2683</v>
      </c>
      <c r="D47" s="16">
        <f>D48</f>
        <v>1738.2</v>
      </c>
      <c r="E47" s="16">
        <f>E48</f>
        <v>1738.2</v>
      </c>
    </row>
    <row r="48" spans="1:5" ht="39">
      <c r="A48" s="56" t="s">
        <v>278</v>
      </c>
      <c r="B48" s="23" t="s">
        <v>279</v>
      </c>
      <c r="C48" s="16">
        <f>C49+C52+C56+C61</f>
        <v>2683</v>
      </c>
      <c r="D48" s="16">
        <f>D49+D52+D56+D61</f>
        <v>1738.2</v>
      </c>
      <c r="E48" s="16">
        <f>E49+E52+E56+E61</f>
        <v>1738.2</v>
      </c>
    </row>
    <row r="49" spans="1:5" ht="24.75">
      <c r="A49" s="54" t="s">
        <v>137</v>
      </c>
      <c r="B49" s="23" t="s">
        <v>138</v>
      </c>
      <c r="C49" s="16">
        <f aca="true" t="shared" si="0" ref="C49:E50">C50</f>
        <v>1204</v>
      </c>
      <c r="D49" s="16">
        <f t="shared" si="0"/>
        <v>1204</v>
      </c>
      <c r="E49" s="16">
        <f t="shared" si="0"/>
        <v>1204</v>
      </c>
    </row>
    <row r="50" spans="1:5" ht="15.75">
      <c r="A50" s="54" t="s">
        <v>139</v>
      </c>
      <c r="B50" s="23" t="s">
        <v>140</v>
      </c>
      <c r="C50" s="16">
        <f t="shared" si="0"/>
        <v>1204</v>
      </c>
      <c r="D50" s="16">
        <f t="shared" si="0"/>
        <v>1204</v>
      </c>
      <c r="E50" s="16">
        <f t="shared" si="0"/>
        <v>1204</v>
      </c>
    </row>
    <row r="51" spans="1:5" ht="24.75">
      <c r="A51" s="57" t="s">
        <v>280</v>
      </c>
      <c r="B51" s="22" t="s">
        <v>365</v>
      </c>
      <c r="C51" s="17">
        <v>1204</v>
      </c>
      <c r="D51" s="17">
        <v>1204</v>
      </c>
      <c r="E51" s="17">
        <v>1204</v>
      </c>
    </row>
    <row r="52" spans="1:5" ht="24.75">
      <c r="A52" s="54" t="s">
        <v>352</v>
      </c>
      <c r="B52" s="20" t="s">
        <v>109</v>
      </c>
      <c r="C52" s="16">
        <f>C53</f>
        <v>472</v>
      </c>
      <c r="D52" s="16">
        <f>D53</f>
        <v>472</v>
      </c>
      <c r="E52" s="16">
        <f>E53</f>
        <v>472</v>
      </c>
    </row>
    <row r="53" spans="1:5" ht="15.75">
      <c r="A53" s="57" t="s">
        <v>141</v>
      </c>
      <c r="B53" s="21" t="s">
        <v>285</v>
      </c>
      <c r="C53" s="17">
        <f>C54+C55</f>
        <v>472</v>
      </c>
      <c r="D53" s="17">
        <f>D54+D55</f>
        <v>472</v>
      </c>
      <c r="E53" s="17">
        <f>E54+E55</f>
        <v>472</v>
      </c>
    </row>
    <row r="54" spans="1:5" ht="24.75">
      <c r="A54" s="57" t="s">
        <v>357</v>
      </c>
      <c r="B54" s="21" t="s">
        <v>231</v>
      </c>
      <c r="C54" s="17">
        <v>472</v>
      </c>
      <c r="D54" s="17">
        <v>472</v>
      </c>
      <c r="E54" s="17">
        <v>472</v>
      </c>
    </row>
    <row r="55" spans="1:5" ht="24.75" hidden="1">
      <c r="A55" s="57" t="s">
        <v>50</v>
      </c>
      <c r="B55" s="21" t="s">
        <v>231</v>
      </c>
      <c r="C55" s="17">
        <v>0</v>
      </c>
      <c r="D55" s="17">
        <v>0</v>
      </c>
      <c r="E55" s="17">
        <v>0</v>
      </c>
    </row>
    <row r="56" spans="1:5" ht="24.75">
      <c r="A56" s="54" t="s">
        <v>327</v>
      </c>
      <c r="B56" s="23" t="s">
        <v>107</v>
      </c>
      <c r="C56" s="16">
        <f>C57+C59</f>
        <v>63</v>
      </c>
      <c r="D56" s="16">
        <f>D57+D59</f>
        <v>62.2</v>
      </c>
      <c r="E56" s="16">
        <f>E57+E59</f>
        <v>62.2</v>
      </c>
    </row>
    <row r="57" spans="1:5" ht="24.75">
      <c r="A57" s="54" t="s">
        <v>142</v>
      </c>
      <c r="B57" s="23" t="s">
        <v>143</v>
      </c>
      <c r="C57" s="18">
        <f>C58</f>
        <v>60.7</v>
      </c>
      <c r="D57" s="18">
        <f>D58</f>
        <v>60.7</v>
      </c>
      <c r="E57" s="18">
        <f>E58</f>
        <v>60.7</v>
      </c>
    </row>
    <row r="58" spans="1:5" ht="36">
      <c r="A58" s="139" t="s">
        <v>61</v>
      </c>
      <c r="B58" s="21" t="s">
        <v>250</v>
      </c>
      <c r="C58" s="19">
        <v>60.7</v>
      </c>
      <c r="D58" s="19">
        <v>60.7</v>
      </c>
      <c r="E58" s="19">
        <v>60.7</v>
      </c>
    </row>
    <row r="59" spans="1:5" ht="24.75">
      <c r="A59" s="54" t="s">
        <v>353</v>
      </c>
      <c r="B59" s="20" t="s">
        <v>144</v>
      </c>
      <c r="C59" s="18">
        <f>C60</f>
        <v>2.3</v>
      </c>
      <c r="D59" s="18">
        <f>D60</f>
        <v>1.5</v>
      </c>
      <c r="E59" s="18">
        <f>E60</f>
        <v>1.5</v>
      </c>
    </row>
    <row r="60" spans="1:5" ht="72">
      <c r="A60" s="139" t="s">
        <v>62</v>
      </c>
      <c r="B60" s="21" t="s">
        <v>251</v>
      </c>
      <c r="C60" s="19">
        <v>2.3</v>
      </c>
      <c r="D60" s="19">
        <v>1.5</v>
      </c>
      <c r="E60" s="19">
        <v>1.5</v>
      </c>
    </row>
    <row r="61" spans="1:5" ht="15.75">
      <c r="A61" s="160" t="s">
        <v>442</v>
      </c>
      <c r="B61" s="20" t="s">
        <v>441</v>
      </c>
      <c r="C61" s="18">
        <f>SUM(C62:C63)</f>
        <v>944</v>
      </c>
      <c r="D61" s="18">
        <f>SUM(D62:D63)</f>
        <v>0</v>
      </c>
      <c r="E61" s="18">
        <f>SUM(E62:E63)</f>
        <v>0</v>
      </c>
    </row>
    <row r="62" spans="1:5" ht="48">
      <c r="A62" s="113" t="s">
        <v>417</v>
      </c>
      <c r="B62" s="21" t="s">
        <v>426</v>
      </c>
      <c r="C62" s="19">
        <v>400</v>
      </c>
      <c r="D62" s="19">
        <v>0</v>
      </c>
      <c r="E62" s="19">
        <v>0</v>
      </c>
    </row>
    <row r="63" spans="1:5" ht="24">
      <c r="A63" s="113" t="s">
        <v>439</v>
      </c>
      <c r="B63" s="21" t="s">
        <v>453</v>
      </c>
      <c r="C63" s="19">
        <v>544</v>
      </c>
      <c r="D63" s="19">
        <v>0</v>
      </c>
      <c r="E63" s="19">
        <v>0</v>
      </c>
    </row>
    <row r="64" spans="1:5" ht="15.75">
      <c r="A64" s="55" t="s">
        <v>112</v>
      </c>
      <c r="B64" s="24"/>
      <c r="C64" s="58">
        <f>C47+C15</f>
        <v>10994.1</v>
      </c>
      <c r="D64" s="58">
        <f>D47+D15</f>
        <v>10022.5</v>
      </c>
      <c r="E64" s="58">
        <f>E47+E15</f>
        <v>10267.400000000001</v>
      </c>
    </row>
    <row r="65" ht="12.75">
      <c r="A65" s="70"/>
    </row>
    <row r="66" ht="12.75">
      <c r="A66" s="70"/>
    </row>
    <row r="67" spans="1:2" ht="12.75">
      <c r="A67" s="70"/>
      <c r="B67" s="3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zoomScalePageLayoutView="0" workbookViewId="0" topLeftCell="A1">
      <pane xSplit="1" ySplit="18" topLeftCell="B5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4" sqref="C64"/>
    </sheetView>
  </sheetViews>
  <sheetFormatPr defaultColWidth="9.00390625" defaultRowHeight="12.75"/>
  <cols>
    <col min="1" max="1" width="54.25390625" style="25" customWidth="1"/>
    <col min="2" max="2" width="24.375" style="0" customWidth="1"/>
    <col min="3" max="3" width="12.125" style="0" customWidth="1"/>
    <col min="4" max="5" width="11.00390625" style="0" customWidth="1"/>
  </cols>
  <sheetData>
    <row r="1" spans="2:5" ht="12.75">
      <c r="B1" s="175" t="s">
        <v>115</v>
      </c>
      <c r="C1" s="175"/>
      <c r="D1" s="175"/>
      <c r="E1" s="175"/>
    </row>
    <row r="2" spans="2:5" ht="12.75">
      <c r="B2" s="175" t="s">
        <v>114</v>
      </c>
      <c r="C2" s="175"/>
      <c r="D2" s="175"/>
      <c r="E2" s="175"/>
    </row>
    <row r="3" spans="2:5" ht="12.75">
      <c r="B3" s="175" t="s">
        <v>204</v>
      </c>
      <c r="C3" s="175"/>
      <c r="D3" s="175"/>
      <c r="E3" s="175"/>
    </row>
    <row r="4" spans="2:5" ht="12.75">
      <c r="B4" s="175" t="s">
        <v>26</v>
      </c>
      <c r="C4" s="175"/>
      <c r="D4" s="175"/>
      <c r="E4" s="175"/>
    </row>
    <row r="5" spans="2:5" ht="12.75">
      <c r="B5" s="175" t="s">
        <v>7</v>
      </c>
      <c r="C5" s="175"/>
      <c r="D5" s="175"/>
      <c r="E5" s="175"/>
    </row>
    <row r="6" spans="2:5" ht="12.75">
      <c r="B6" s="175"/>
      <c r="C6" s="175"/>
      <c r="D6" s="175"/>
      <c r="E6" s="175"/>
    </row>
    <row r="7" spans="2:5" ht="12.75">
      <c r="B7" s="175" t="s">
        <v>8</v>
      </c>
      <c r="C7" s="175"/>
      <c r="D7" s="175"/>
      <c r="E7" s="175"/>
    </row>
    <row r="8" spans="2:5" ht="12.75">
      <c r="B8" s="3"/>
      <c r="C8" s="3"/>
      <c r="D8" s="3"/>
      <c r="E8" s="3"/>
    </row>
    <row r="9" spans="1:5" ht="15">
      <c r="A9" s="176" t="s">
        <v>264</v>
      </c>
      <c r="B9" s="176"/>
      <c r="C9" s="176"/>
      <c r="D9" s="176"/>
      <c r="E9" s="176"/>
    </row>
    <row r="10" spans="1:5" ht="15">
      <c r="A10" s="176" t="s">
        <v>25</v>
      </c>
      <c r="B10" s="176"/>
      <c r="C10" s="176"/>
      <c r="D10" s="176"/>
      <c r="E10" s="176"/>
    </row>
    <row r="11" spans="1:5" ht="14.25" customHeight="1">
      <c r="A11" s="179"/>
      <c r="B11" s="179"/>
      <c r="C11" s="179"/>
      <c r="D11" s="179"/>
      <c r="E11" s="179"/>
    </row>
    <row r="12" spans="1:5" ht="11.25" customHeight="1">
      <c r="A12" s="177" t="s">
        <v>104</v>
      </c>
      <c r="B12" s="177"/>
      <c r="C12" s="177"/>
      <c r="D12" s="177"/>
      <c r="E12" s="177"/>
    </row>
    <row r="13" spans="1:5" ht="25.5">
      <c r="A13" s="62" t="s">
        <v>83</v>
      </c>
      <c r="B13" s="61" t="s">
        <v>84</v>
      </c>
      <c r="C13" s="33" t="s">
        <v>358</v>
      </c>
      <c r="D13" s="33" t="s">
        <v>416</v>
      </c>
      <c r="E13" s="33" t="s">
        <v>463</v>
      </c>
    </row>
    <row r="14" spans="1:5" ht="12.75">
      <c r="A14" s="62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>
      <c r="A15" s="88" t="s">
        <v>272</v>
      </c>
      <c r="B15" s="20" t="s">
        <v>85</v>
      </c>
      <c r="C15" s="14">
        <f>C16+C38</f>
        <v>2054.1</v>
      </c>
      <c r="D15" s="14">
        <f>D16+D38</f>
        <v>2054.3</v>
      </c>
      <c r="E15" s="14">
        <f>E16+E38</f>
        <v>2088.7</v>
      </c>
    </row>
    <row r="16" spans="1:5" ht="15.75">
      <c r="A16" s="88" t="s">
        <v>271</v>
      </c>
      <c r="B16" s="20"/>
      <c r="C16" s="14">
        <f>C17+C28+C30+C23</f>
        <v>2050.1</v>
      </c>
      <c r="D16" s="14">
        <f>D17+D28+D30+D23</f>
        <v>2050.3</v>
      </c>
      <c r="E16" s="14">
        <f>E17+E28+E30+E23</f>
        <v>2084.7</v>
      </c>
    </row>
    <row r="17" spans="1:5" ht="15.75">
      <c r="A17" s="88" t="s">
        <v>86</v>
      </c>
      <c r="B17" s="20" t="s">
        <v>87</v>
      </c>
      <c r="C17" s="14">
        <f>SUM(C18)</f>
        <v>424.5</v>
      </c>
      <c r="D17" s="14">
        <f>SUM(D18)</f>
        <v>435.1</v>
      </c>
      <c r="E17" s="14">
        <f>SUM(E18)</f>
        <v>449.9</v>
      </c>
    </row>
    <row r="18" spans="1:5" ht="15.75">
      <c r="A18" s="88" t="s">
        <v>88</v>
      </c>
      <c r="B18" s="20" t="s">
        <v>89</v>
      </c>
      <c r="C18" s="14">
        <f>SUM(C19+C20+C22+C21)</f>
        <v>424.5</v>
      </c>
      <c r="D18" s="14">
        <f>SUM(D19+D20+D22+D21)</f>
        <v>435.1</v>
      </c>
      <c r="E18" s="14">
        <f>SUM(E19+E20+E22+E21)</f>
        <v>449.9</v>
      </c>
    </row>
    <row r="19" spans="1:5" ht="48.75">
      <c r="A19" s="47" t="s">
        <v>125</v>
      </c>
      <c r="B19" s="21" t="s">
        <v>265</v>
      </c>
      <c r="C19" s="15">
        <v>416.5</v>
      </c>
      <c r="D19" s="15">
        <v>425.1</v>
      </c>
      <c r="E19" s="15">
        <v>437.9</v>
      </c>
    </row>
    <row r="20" spans="1:5" ht="84.75">
      <c r="A20" s="47" t="s">
        <v>122</v>
      </c>
      <c r="B20" s="21" t="s">
        <v>266</v>
      </c>
      <c r="C20" s="15">
        <v>8</v>
      </c>
      <c r="D20" s="15">
        <v>10</v>
      </c>
      <c r="E20" s="15">
        <v>12</v>
      </c>
    </row>
    <row r="21" spans="1:5" ht="36.75" hidden="1">
      <c r="A21" s="47" t="s">
        <v>123</v>
      </c>
      <c r="B21" s="21" t="s">
        <v>268</v>
      </c>
      <c r="C21" s="15">
        <v>0</v>
      </c>
      <c r="D21" s="15">
        <v>0</v>
      </c>
      <c r="E21" s="15">
        <v>0</v>
      </c>
    </row>
    <row r="22" spans="1:5" ht="72.75" hidden="1">
      <c r="A22" s="47" t="s">
        <v>124</v>
      </c>
      <c r="B22" s="22" t="s">
        <v>267</v>
      </c>
      <c r="C22" s="15">
        <v>0</v>
      </c>
      <c r="D22" s="15">
        <v>0</v>
      </c>
      <c r="E22" s="15">
        <v>0</v>
      </c>
    </row>
    <row r="23" spans="1:5" ht="24.75">
      <c r="A23" s="55" t="s">
        <v>381</v>
      </c>
      <c r="B23" s="23" t="s">
        <v>382</v>
      </c>
      <c r="C23" s="14">
        <f>SUM(C24:C27)</f>
        <v>818.6</v>
      </c>
      <c r="D23" s="14">
        <f>SUM(D24:D27)</f>
        <v>807.2</v>
      </c>
      <c r="E23" s="14">
        <f>SUM(E24:E27)</f>
        <v>825.8</v>
      </c>
    </row>
    <row r="24" spans="1:5" ht="48.75">
      <c r="A24" s="47" t="s">
        <v>401</v>
      </c>
      <c r="B24" s="121" t="s">
        <v>389</v>
      </c>
      <c r="C24" s="15">
        <v>279.5</v>
      </c>
      <c r="D24" s="15">
        <v>280.7</v>
      </c>
      <c r="E24" s="15">
        <v>284.6</v>
      </c>
    </row>
    <row r="25" spans="1:5" ht="60.75">
      <c r="A25" s="145" t="s">
        <v>402</v>
      </c>
      <c r="B25" s="121" t="s">
        <v>390</v>
      </c>
      <c r="C25" s="15">
        <v>2.8</v>
      </c>
      <c r="D25" s="15">
        <v>2.6</v>
      </c>
      <c r="E25" s="15">
        <v>2.4</v>
      </c>
    </row>
    <row r="26" spans="1:5" ht="48">
      <c r="A26" s="143" t="s">
        <v>403</v>
      </c>
      <c r="B26" s="121" t="s">
        <v>391</v>
      </c>
      <c r="C26" s="15">
        <v>592.2</v>
      </c>
      <c r="D26" s="15">
        <v>581.6</v>
      </c>
      <c r="E26" s="15">
        <v>593.4</v>
      </c>
    </row>
    <row r="27" spans="1:5" ht="48">
      <c r="A27" s="142" t="s">
        <v>404</v>
      </c>
      <c r="B27" s="121" t="s">
        <v>392</v>
      </c>
      <c r="C27" s="15">
        <v>-55.9</v>
      </c>
      <c r="D27" s="15">
        <v>-57.7</v>
      </c>
      <c r="E27" s="15">
        <v>-54.6</v>
      </c>
    </row>
    <row r="28" spans="1:5" ht="15.75" hidden="1">
      <c r="A28" s="50" t="s">
        <v>90</v>
      </c>
      <c r="B28" s="20" t="s">
        <v>91</v>
      </c>
      <c r="C28" s="14">
        <f>SUM(C29:C29)</f>
        <v>0</v>
      </c>
      <c r="D28" s="14">
        <f>SUM(D29:D29)</f>
        <v>0</v>
      </c>
      <c r="E28" s="14">
        <f>SUM(E29:E29)</f>
        <v>0</v>
      </c>
    </row>
    <row r="29" spans="1:5" ht="15.75" hidden="1">
      <c r="A29" s="51" t="s">
        <v>92</v>
      </c>
      <c r="B29" s="22" t="s">
        <v>78</v>
      </c>
      <c r="C29" s="15">
        <v>0</v>
      </c>
      <c r="D29" s="15">
        <v>0</v>
      </c>
      <c r="E29" s="15">
        <v>0</v>
      </c>
    </row>
    <row r="30" spans="1:5" ht="15.75">
      <c r="A30" s="50" t="s">
        <v>93</v>
      </c>
      <c r="B30" s="20" t="s">
        <v>116</v>
      </c>
      <c r="C30" s="14">
        <f>SUM(C33+C31)</f>
        <v>807</v>
      </c>
      <c r="D30" s="14">
        <f>SUM(D33+D31)</f>
        <v>808</v>
      </c>
      <c r="E30" s="14">
        <f>SUM(E33+E31)</f>
        <v>809</v>
      </c>
    </row>
    <row r="31" spans="1:5" ht="15.75">
      <c r="A31" s="51" t="s">
        <v>117</v>
      </c>
      <c r="B31" s="21" t="s">
        <v>118</v>
      </c>
      <c r="C31" s="15">
        <f>SUM(C32)</f>
        <v>19</v>
      </c>
      <c r="D31" s="15">
        <f>SUM(D32)</f>
        <v>20</v>
      </c>
      <c r="E31" s="15">
        <f>SUM(E32)</f>
        <v>21</v>
      </c>
    </row>
    <row r="32" spans="1:5" ht="36.75">
      <c r="A32" s="51" t="s">
        <v>119</v>
      </c>
      <c r="B32" s="22" t="s">
        <v>269</v>
      </c>
      <c r="C32" s="15">
        <v>19</v>
      </c>
      <c r="D32" s="15">
        <v>20</v>
      </c>
      <c r="E32" s="15">
        <v>21</v>
      </c>
    </row>
    <row r="33" spans="1:5" ht="15.75">
      <c r="A33" s="50" t="s">
        <v>120</v>
      </c>
      <c r="B33" s="20" t="s">
        <v>121</v>
      </c>
      <c r="C33" s="14">
        <f>SUM(C34+C36)</f>
        <v>788</v>
      </c>
      <c r="D33" s="14">
        <f>SUM(D34+D36)</f>
        <v>788</v>
      </c>
      <c r="E33" s="14">
        <f>SUM(E34+E36)</f>
        <v>788</v>
      </c>
    </row>
    <row r="34" spans="1:5" ht="15.75">
      <c r="A34" s="146" t="s">
        <v>406</v>
      </c>
      <c r="B34" s="21" t="s">
        <v>405</v>
      </c>
      <c r="C34" s="15">
        <f>SUM(C35)</f>
        <v>25</v>
      </c>
      <c r="D34" s="15">
        <f>SUM(D35)</f>
        <v>25</v>
      </c>
      <c r="E34" s="15">
        <f>SUM(E35)</f>
        <v>25</v>
      </c>
    </row>
    <row r="35" spans="1:5" ht="24.75">
      <c r="A35" s="47" t="s">
        <v>408</v>
      </c>
      <c r="B35" s="22" t="s">
        <v>407</v>
      </c>
      <c r="C35" s="15">
        <v>25</v>
      </c>
      <c r="D35" s="15">
        <v>25</v>
      </c>
      <c r="E35" s="15">
        <v>25</v>
      </c>
    </row>
    <row r="36" spans="1:5" ht="15.75">
      <c r="A36" s="146" t="s">
        <v>410</v>
      </c>
      <c r="B36" s="21" t="s">
        <v>409</v>
      </c>
      <c r="C36" s="15">
        <f>SUM(C37)</f>
        <v>763</v>
      </c>
      <c r="D36" s="15">
        <f>SUM(D37)</f>
        <v>763</v>
      </c>
      <c r="E36" s="15">
        <f>SUM(E37)</f>
        <v>763</v>
      </c>
    </row>
    <row r="37" spans="1:5" ht="24.75">
      <c r="A37" s="47" t="s">
        <v>412</v>
      </c>
      <c r="B37" s="22" t="s">
        <v>411</v>
      </c>
      <c r="C37" s="15">
        <v>763</v>
      </c>
      <c r="D37" s="15">
        <v>763</v>
      </c>
      <c r="E37" s="15">
        <v>763</v>
      </c>
    </row>
    <row r="38" spans="1:5" ht="15.75">
      <c r="A38" s="88" t="s">
        <v>273</v>
      </c>
      <c r="B38" s="22"/>
      <c r="C38" s="14">
        <f>C39+C45</f>
        <v>4</v>
      </c>
      <c r="D38" s="14">
        <f>D39+D45</f>
        <v>4</v>
      </c>
      <c r="E38" s="14">
        <f>E39+E45</f>
        <v>4</v>
      </c>
    </row>
    <row r="39" spans="1:5" ht="24.75">
      <c r="A39" s="50" t="s">
        <v>94</v>
      </c>
      <c r="B39" s="20" t="s">
        <v>95</v>
      </c>
      <c r="C39" s="14">
        <f>SUM(C40)</f>
        <v>4</v>
      </c>
      <c r="D39" s="14">
        <f>SUM(D40)</f>
        <v>4</v>
      </c>
      <c r="E39" s="14">
        <f>SUM(E40)</f>
        <v>4</v>
      </c>
    </row>
    <row r="40" spans="1:5" ht="60.75">
      <c r="A40" s="53" t="s">
        <v>325</v>
      </c>
      <c r="B40" s="21" t="s">
        <v>96</v>
      </c>
      <c r="C40" s="15">
        <f>SUM(C41+C43)</f>
        <v>4</v>
      </c>
      <c r="D40" s="15">
        <f>SUM(D41+D43)</f>
        <v>4</v>
      </c>
      <c r="E40" s="15">
        <f>SUM(E41+E43)</f>
        <v>4</v>
      </c>
    </row>
    <row r="41" spans="1:5" ht="48.75" hidden="1">
      <c r="A41" s="53" t="s">
        <v>196</v>
      </c>
      <c r="B41" s="22" t="s">
        <v>310</v>
      </c>
      <c r="C41" s="15">
        <f>SUM(C42)</f>
        <v>0</v>
      </c>
      <c r="D41" s="15">
        <f>SUM(D42)</f>
        <v>0</v>
      </c>
      <c r="E41" s="15">
        <f>SUM(E42)</f>
        <v>0</v>
      </c>
    </row>
    <row r="42" spans="1:5" ht="48.75" hidden="1">
      <c r="A42" s="53" t="s">
        <v>196</v>
      </c>
      <c r="B42" s="22" t="s">
        <v>311</v>
      </c>
      <c r="C42" s="15">
        <v>0</v>
      </c>
      <c r="D42" s="15">
        <v>0</v>
      </c>
      <c r="E42" s="15">
        <v>0</v>
      </c>
    </row>
    <row r="43" spans="1:5" ht="60.75">
      <c r="A43" s="53" t="s">
        <v>312</v>
      </c>
      <c r="B43" s="21" t="s">
        <v>98</v>
      </c>
      <c r="C43" s="15">
        <f>SUM(C44)</f>
        <v>4</v>
      </c>
      <c r="D43" s="15">
        <f>SUM(D44)</f>
        <v>4</v>
      </c>
      <c r="E43" s="15">
        <f>SUM(E44)</f>
        <v>4</v>
      </c>
    </row>
    <row r="44" spans="1:5" ht="48.75">
      <c r="A44" s="53" t="s">
        <v>326</v>
      </c>
      <c r="B44" s="21" t="s">
        <v>218</v>
      </c>
      <c r="C44" s="15">
        <v>4</v>
      </c>
      <c r="D44" s="15">
        <v>4</v>
      </c>
      <c r="E44" s="15">
        <v>4</v>
      </c>
    </row>
    <row r="45" spans="1:5" ht="24.75" hidden="1">
      <c r="A45" s="54" t="s">
        <v>288</v>
      </c>
      <c r="B45" s="20" t="s">
        <v>164</v>
      </c>
      <c r="C45" s="14">
        <f>C46</f>
        <v>0</v>
      </c>
      <c r="D45" s="14">
        <f>D46</f>
        <v>0</v>
      </c>
      <c r="E45" s="14">
        <f>E46</f>
        <v>0</v>
      </c>
    </row>
    <row r="46" spans="1:5" ht="36.75" hidden="1">
      <c r="A46" s="47" t="s">
        <v>168</v>
      </c>
      <c r="B46" s="31" t="s">
        <v>292</v>
      </c>
      <c r="C46" s="15">
        <v>0</v>
      </c>
      <c r="D46" s="15">
        <v>0</v>
      </c>
      <c r="E46" s="15">
        <v>0</v>
      </c>
    </row>
    <row r="47" spans="1:5" ht="15.75">
      <c r="A47" s="56" t="s">
        <v>274</v>
      </c>
      <c r="B47" s="23" t="s">
        <v>106</v>
      </c>
      <c r="C47" s="16">
        <f>C48</f>
        <v>3280</v>
      </c>
      <c r="D47" s="16">
        <f>D48</f>
        <v>2429.5</v>
      </c>
      <c r="E47" s="16">
        <f>E48</f>
        <v>2429.5</v>
      </c>
    </row>
    <row r="48" spans="1:5" ht="39">
      <c r="A48" s="56" t="s">
        <v>278</v>
      </c>
      <c r="B48" s="23" t="s">
        <v>279</v>
      </c>
      <c r="C48" s="16">
        <f>C49+C52+C56+C61</f>
        <v>3280</v>
      </c>
      <c r="D48" s="16">
        <f>D49+D52+D56+D61</f>
        <v>2429.5</v>
      </c>
      <c r="E48" s="16">
        <f>E49+E52+E56+E61</f>
        <v>2429.5</v>
      </c>
    </row>
    <row r="49" spans="1:5" ht="24.75">
      <c r="A49" s="54" t="s">
        <v>137</v>
      </c>
      <c r="B49" s="23" t="s">
        <v>138</v>
      </c>
      <c r="C49" s="16">
        <f aca="true" t="shared" si="0" ref="C49:E50">C50</f>
        <v>819</v>
      </c>
      <c r="D49" s="16">
        <f t="shared" si="0"/>
        <v>819</v>
      </c>
      <c r="E49" s="16">
        <f t="shared" si="0"/>
        <v>819</v>
      </c>
    </row>
    <row r="50" spans="1:5" ht="15.75">
      <c r="A50" s="54" t="s">
        <v>139</v>
      </c>
      <c r="B50" s="23" t="s">
        <v>140</v>
      </c>
      <c r="C50" s="16">
        <f t="shared" si="0"/>
        <v>819</v>
      </c>
      <c r="D50" s="16">
        <f t="shared" si="0"/>
        <v>819</v>
      </c>
      <c r="E50" s="16">
        <f t="shared" si="0"/>
        <v>819</v>
      </c>
    </row>
    <row r="51" spans="1:5" ht="24.75">
      <c r="A51" s="57" t="s">
        <v>280</v>
      </c>
      <c r="B51" s="22" t="s">
        <v>366</v>
      </c>
      <c r="C51" s="17">
        <v>819</v>
      </c>
      <c r="D51" s="17">
        <v>819</v>
      </c>
      <c r="E51" s="17">
        <v>819</v>
      </c>
    </row>
    <row r="52" spans="1:5" ht="24.75">
      <c r="A52" s="54" t="s">
        <v>352</v>
      </c>
      <c r="B52" s="20" t="s">
        <v>109</v>
      </c>
      <c r="C52" s="16">
        <f>C53</f>
        <v>1569</v>
      </c>
      <c r="D52" s="16">
        <f>D53</f>
        <v>1569</v>
      </c>
      <c r="E52" s="16">
        <f>E53</f>
        <v>1569</v>
      </c>
    </row>
    <row r="53" spans="1:5" ht="15.75">
      <c r="A53" s="57" t="s">
        <v>141</v>
      </c>
      <c r="B53" s="21" t="s">
        <v>285</v>
      </c>
      <c r="C53" s="17">
        <f>C54+C55</f>
        <v>1569</v>
      </c>
      <c r="D53" s="17">
        <f>D54+D55</f>
        <v>1569</v>
      </c>
      <c r="E53" s="17">
        <f>E54+E55</f>
        <v>1569</v>
      </c>
    </row>
    <row r="54" spans="1:5" ht="24.75">
      <c r="A54" s="57" t="s">
        <v>357</v>
      </c>
      <c r="B54" s="21" t="s">
        <v>232</v>
      </c>
      <c r="C54" s="17">
        <v>1569</v>
      </c>
      <c r="D54" s="17">
        <v>1569</v>
      </c>
      <c r="E54" s="17">
        <v>1569</v>
      </c>
    </row>
    <row r="55" spans="1:5" ht="24.75" hidden="1">
      <c r="A55" s="57" t="s">
        <v>50</v>
      </c>
      <c r="B55" s="21" t="s">
        <v>232</v>
      </c>
      <c r="C55" s="17">
        <v>0</v>
      </c>
      <c r="D55" s="17">
        <v>0</v>
      </c>
      <c r="E55" s="17">
        <v>0</v>
      </c>
    </row>
    <row r="56" spans="1:5" ht="24.75">
      <c r="A56" s="54" t="s">
        <v>327</v>
      </c>
      <c r="B56" s="23" t="s">
        <v>107</v>
      </c>
      <c r="C56" s="16">
        <f>C57+C59</f>
        <v>42</v>
      </c>
      <c r="D56" s="16">
        <f>D57+D59</f>
        <v>41.5</v>
      </c>
      <c r="E56" s="16">
        <f>E57+E59</f>
        <v>41.5</v>
      </c>
    </row>
    <row r="57" spans="1:5" ht="24.75">
      <c r="A57" s="54" t="s">
        <v>142</v>
      </c>
      <c r="B57" s="23" t="s">
        <v>143</v>
      </c>
      <c r="C57" s="18">
        <f>C58</f>
        <v>40.4</v>
      </c>
      <c r="D57" s="18">
        <f>D58</f>
        <v>40.4</v>
      </c>
      <c r="E57" s="18">
        <f>E58</f>
        <v>40.4</v>
      </c>
    </row>
    <row r="58" spans="1:5" ht="36">
      <c r="A58" s="139" t="s">
        <v>61</v>
      </c>
      <c r="B58" s="21" t="s">
        <v>252</v>
      </c>
      <c r="C58" s="19">
        <v>40.4</v>
      </c>
      <c r="D58" s="19">
        <v>40.4</v>
      </c>
      <c r="E58" s="19">
        <v>40.4</v>
      </c>
    </row>
    <row r="59" spans="1:5" ht="24.75">
      <c r="A59" s="54" t="s">
        <v>353</v>
      </c>
      <c r="B59" s="20" t="s">
        <v>144</v>
      </c>
      <c r="C59" s="18">
        <f>C60</f>
        <v>1.6</v>
      </c>
      <c r="D59" s="18">
        <f>D60</f>
        <v>1.1</v>
      </c>
      <c r="E59" s="18">
        <f>E60</f>
        <v>1.1</v>
      </c>
    </row>
    <row r="60" spans="1:5" ht="72">
      <c r="A60" s="139" t="s">
        <v>62</v>
      </c>
      <c r="B60" s="21" t="s">
        <v>253</v>
      </c>
      <c r="C60" s="19">
        <v>1.6</v>
      </c>
      <c r="D60" s="19">
        <v>1.1</v>
      </c>
      <c r="E60" s="19">
        <v>1.1</v>
      </c>
    </row>
    <row r="61" spans="1:5" ht="15.75">
      <c r="A61" s="160" t="s">
        <v>442</v>
      </c>
      <c r="B61" s="20" t="s">
        <v>441</v>
      </c>
      <c r="C61" s="18">
        <f>SUM(C62:C63)</f>
        <v>850</v>
      </c>
      <c r="D61" s="18">
        <f>SUM(D62:D63)</f>
        <v>0</v>
      </c>
      <c r="E61" s="18">
        <f>SUM(E62:E63)</f>
        <v>0</v>
      </c>
    </row>
    <row r="62" spans="1:5" ht="48">
      <c r="A62" s="113" t="s">
        <v>417</v>
      </c>
      <c r="B62" s="21" t="s">
        <v>427</v>
      </c>
      <c r="C62" s="19">
        <v>420</v>
      </c>
      <c r="D62" s="19">
        <v>0</v>
      </c>
      <c r="E62" s="19">
        <v>0</v>
      </c>
    </row>
    <row r="63" spans="1:5" ht="24">
      <c r="A63" s="113" t="s">
        <v>439</v>
      </c>
      <c r="B63" s="21" t="s">
        <v>454</v>
      </c>
      <c r="C63" s="19">
        <v>430</v>
      </c>
      <c r="D63" s="19">
        <v>0</v>
      </c>
      <c r="E63" s="19">
        <v>0</v>
      </c>
    </row>
    <row r="64" spans="1:5" ht="15.75">
      <c r="A64" s="55" t="s">
        <v>112</v>
      </c>
      <c r="B64" s="24"/>
      <c r="C64" s="58">
        <f>C47+C15</f>
        <v>5334.1</v>
      </c>
      <c r="D64" s="58">
        <f>D47+D15</f>
        <v>4483.8</v>
      </c>
      <c r="E64" s="58">
        <f>E47+E15</f>
        <v>4518.2</v>
      </c>
    </row>
    <row r="65" ht="12.75">
      <c r="A65" s="70"/>
    </row>
    <row r="66" ht="12.75">
      <c r="A66" s="70"/>
    </row>
    <row r="67" ht="12.75">
      <c r="A67" s="70"/>
    </row>
    <row r="68" ht="12.75">
      <c r="A68" s="70"/>
    </row>
    <row r="69" ht="12.75">
      <c r="A69" s="70"/>
    </row>
    <row r="70" ht="12.75">
      <c r="A70" s="70"/>
    </row>
    <row r="71" ht="12.75">
      <c r="A71" s="70"/>
    </row>
    <row r="72" ht="12.75">
      <c r="A72" s="70"/>
    </row>
    <row r="73" ht="12.75">
      <c r="A73" s="70"/>
    </row>
    <row r="74" ht="12.75">
      <c r="A74" s="70"/>
    </row>
  </sheetData>
  <sheetProtection/>
  <mergeCells count="11">
    <mergeCell ref="B6:E6"/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2016-12-03T10:08:17Z</cp:lastPrinted>
  <dcterms:created xsi:type="dcterms:W3CDTF">2008-04-18T10:47:21Z</dcterms:created>
  <dcterms:modified xsi:type="dcterms:W3CDTF">2016-12-03T10:09:03Z</dcterms:modified>
  <cp:category/>
  <cp:version/>
  <cp:contentType/>
  <cp:contentStatus/>
</cp:coreProperties>
</file>